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4.xml" ContentType="application/vnd.openxmlformats-officedocument.spreadsheetml.comments+xml"/>
  <Override PartName="/xl/charts/chart2.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01"/>
  <workbookPr defaultThemeVersion="124226"/>
  <mc:AlternateContent xmlns:mc="http://schemas.openxmlformats.org/markup-compatibility/2006">
    <mc:Choice Requires="x15">
      <x15ac:absPath xmlns:x15ac="http://schemas.microsoft.com/office/spreadsheetml/2010/11/ac" url="E:\Webpages\dsim201\"/>
    </mc:Choice>
  </mc:AlternateContent>
  <xr:revisionPtr revIDLastSave="0" documentId="8_{1C35B13A-4CE5-4EF4-9F60-D979D3E987BB}" xr6:coauthVersionLast="43" xr6:coauthVersionMax="43" xr10:uidLastSave="{00000000-0000-0000-0000-000000000000}"/>
  <bookViews>
    <workbookView xWindow="-108" yWindow="-108" windowWidth="23256" windowHeight="12576"/>
  </bookViews>
  <sheets>
    <sheet name="Ch 1 &amp; Supp 1, 2 " sheetId="14" r:id="rId1"/>
    <sheet name="Supp 3" sheetId="16" r:id="rId2"/>
    <sheet name="Supp 4" sheetId="17" r:id="rId3"/>
    <sheet name="Supp 5" sheetId="18" r:id="rId4"/>
    <sheet name="Supp 6" sheetId="19" r:id="rId5"/>
    <sheet name="Supp 7" sheetId="15" r:id="rId6"/>
    <sheet name="Supp 8" sheetId="20" r:id="rId7"/>
    <sheet name="Supp 9" sheetId="21" r:id="rId8"/>
    <sheet name="Supp 10 &amp; 11" sheetId="3" r:id="rId9"/>
  </sheets>
  <externalReferences>
    <externalReference r:id="rId10"/>
  </externalReferences>
  <definedNames>
    <definedName name="_xlnm.Print_Area" localSheetId="1">'Supp 3'!$A$1:$G$46</definedName>
    <definedName name="_xlnm.Print_Area" localSheetId="2">'Supp 4'!$A$1:$G$46</definedName>
    <definedName name="_xlnm.Print_Area" localSheetId="3">'Supp 5'!$A$1:$J$31</definedName>
    <definedName name="_xlnm.Print_Area" localSheetId="4">'Supp 6'!$A$1:$J$31</definedName>
    <definedName name="_xlnm.Print_Area" localSheetId="6">'Supp 8'!$D$1:$J$18</definedName>
    <definedName name="_xlnm.Print_Area" localSheetId="7">'Supp 9'!$D$1:$J$18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01" i="21" l="1"/>
  <c r="P200" i="21"/>
  <c r="P199" i="21"/>
  <c r="P198" i="21"/>
  <c r="P197" i="21"/>
  <c r="P196" i="21"/>
  <c r="P195" i="21"/>
  <c r="R195" i="21" s="1"/>
  <c r="P194" i="21"/>
  <c r="R194" i="21" s="1"/>
  <c r="P193" i="21"/>
  <c r="P192" i="21"/>
  <c r="P191" i="21"/>
  <c r="P190" i="21"/>
  <c r="P189" i="21"/>
  <c r="P188" i="21"/>
  <c r="P187" i="21"/>
  <c r="R187" i="21" s="1"/>
  <c r="P186" i="21"/>
  <c r="R186" i="21" s="1"/>
  <c r="P185" i="21"/>
  <c r="P184" i="21"/>
  <c r="P183" i="21"/>
  <c r="P182" i="21"/>
  <c r="P181" i="21"/>
  <c r="P180" i="21"/>
  <c r="P179" i="21"/>
  <c r="R179" i="21" s="1"/>
  <c r="P178" i="21"/>
  <c r="R178" i="21" s="1"/>
  <c r="P177" i="21"/>
  <c r="P176" i="21"/>
  <c r="P175" i="21"/>
  <c r="P174" i="21"/>
  <c r="P173" i="21"/>
  <c r="P172" i="21"/>
  <c r="P171" i="21"/>
  <c r="R171" i="21" s="1"/>
  <c r="P170" i="21"/>
  <c r="R170" i="21" s="1"/>
  <c r="P169" i="21"/>
  <c r="P168" i="21"/>
  <c r="P167" i="21"/>
  <c r="P166" i="21"/>
  <c r="P165" i="21"/>
  <c r="P164" i="21"/>
  <c r="P163" i="21"/>
  <c r="R163" i="21" s="1"/>
  <c r="P162" i="21"/>
  <c r="R162" i="21" s="1"/>
  <c r="P161" i="21"/>
  <c r="P160" i="21"/>
  <c r="P159" i="21"/>
  <c r="P158" i="21"/>
  <c r="P157" i="21"/>
  <c r="P156" i="21"/>
  <c r="P155" i="21"/>
  <c r="R155" i="21" s="1"/>
  <c r="P154" i="21"/>
  <c r="R154" i="21" s="1"/>
  <c r="P153" i="21"/>
  <c r="P152" i="21"/>
  <c r="P151" i="21"/>
  <c r="P150" i="21"/>
  <c r="P149" i="21"/>
  <c r="P148" i="21"/>
  <c r="P147" i="21"/>
  <c r="R147" i="21" s="1"/>
  <c r="P146" i="21"/>
  <c r="R146" i="21" s="1"/>
  <c r="P145" i="21"/>
  <c r="P144" i="21"/>
  <c r="P143" i="21"/>
  <c r="P142" i="21"/>
  <c r="P141" i="21"/>
  <c r="P140" i="21"/>
  <c r="P139" i="21"/>
  <c r="R139" i="21" s="1"/>
  <c r="P138" i="21"/>
  <c r="R138" i="21" s="1"/>
  <c r="P137" i="21"/>
  <c r="P136" i="21"/>
  <c r="P135" i="21"/>
  <c r="P134" i="21"/>
  <c r="P133" i="21"/>
  <c r="P132" i="21"/>
  <c r="P131" i="21"/>
  <c r="R131" i="21" s="1"/>
  <c r="P130" i="21"/>
  <c r="R130" i="21" s="1"/>
  <c r="P129" i="21"/>
  <c r="P128" i="21"/>
  <c r="P127" i="21"/>
  <c r="P126" i="21"/>
  <c r="P125" i="21"/>
  <c r="P124" i="21"/>
  <c r="P123" i="21"/>
  <c r="R123" i="21" s="1"/>
  <c r="P122" i="21"/>
  <c r="R122" i="21" s="1"/>
  <c r="P121" i="21"/>
  <c r="P120" i="21"/>
  <c r="P119" i="21"/>
  <c r="P118" i="21"/>
  <c r="P117" i="21"/>
  <c r="P116" i="21"/>
  <c r="P115" i="21"/>
  <c r="R115" i="21" s="1"/>
  <c r="P114" i="21"/>
  <c r="R114" i="21" s="1"/>
  <c r="P113" i="21"/>
  <c r="P112" i="21"/>
  <c r="P111" i="21"/>
  <c r="P110" i="21"/>
  <c r="P109" i="21"/>
  <c r="P108" i="21"/>
  <c r="P107" i="21"/>
  <c r="R107" i="21" s="1"/>
  <c r="P106" i="21"/>
  <c r="R106" i="21" s="1"/>
  <c r="P105" i="21"/>
  <c r="P104" i="21"/>
  <c r="P103" i="21"/>
  <c r="P102" i="21"/>
  <c r="P101" i="21"/>
  <c r="P100" i="21"/>
  <c r="P99" i="21"/>
  <c r="R99" i="21" s="1"/>
  <c r="P98" i="21"/>
  <c r="R98" i="21" s="1"/>
  <c r="P97" i="21"/>
  <c r="P96" i="21"/>
  <c r="P95" i="21"/>
  <c r="P94" i="21"/>
  <c r="P93" i="21"/>
  <c r="P92" i="21"/>
  <c r="P91" i="21"/>
  <c r="R91" i="21" s="1"/>
  <c r="P90" i="21"/>
  <c r="R90" i="21" s="1"/>
  <c r="P89" i="21"/>
  <c r="P88" i="21"/>
  <c r="P87" i="21"/>
  <c r="P86" i="21"/>
  <c r="P85" i="21"/>
  <c r="P84" i="21"/>
  <c r="P83" i="21"/>
  <c r="R83" i="21" s="1"/>
  <c r="P82" i="21"/>
  <c r="R82" i="21" s="1"/>
  <c r="P81" i="21"/>
  <c r="P80" i="21"/>
  <c r="P79" i="21"/>
  <c r="P78" i="21"/>
  <c r="P77" i="21"/>
  <c r="P76" i="21"/>
  <c r="P75" i="21"/>
  <c r="R75" i="21" s="1"/>
  <c r="P74" i="21"/>
  <c r="R74" i="21" s="1"/>
  <c r="P73" i="21"/>
  <c r="P72" i="21"/>
  <c r="P71" i="21"/>
  <c r="P70" i="21"/>
  <c r="P69" i="21"/>
  <c r="P68" i="21"/>
  <c r="P67" i="21"/>
  <c r="R67" i="21" s="1"/>
  <c r="P66" i="21"/>
  <c r="R66" i="21" s="1"/>
  <c r="P65" i="21"/>
  <c r="P64" i="21"/>
  <c r="P63" i="21"/>
  <c r="P62" i="21"/>
  <c r="P61" i="21"/>
  <c r="P60" i="21"/>
  <c r="P59" i="21"/>
  <c r="R59" i="21" s="1"/>
  <c r="P58" i="21"/>
  <c r="R58" i="21" s="1"/>
  <c r="P57" i="21"/>
  <c r="P56" i="21"/>
  <c r="P55" i="21"/>
  <c r="P54" i="21"/>
  <c r="P53" i="21"/>
  <c r="P52" i="21"/>
  <c r="P51" i="21"/>
  <c r="R51" i="21" s="1"/>
  <c r="P50" i="21"/>
  <c r="R50" i="21" s="1"/>
  <c r="P49" i="21"/>
  <c r="P48" i="21"/>
  <c r="P47" i="21"/>
  <c r="P46" i="21"/>
  <c r="P45" i="21"/>
  <c r="Q45" i="21" s="1"/>
  <c r="P44" i="21"/>
  <c r="P43" i="21"/>
  <c r="R43" i="21" s="1"/>
  <c r="P42" i="21"/>
  <c r="R42" i="21" s="1"/>
  <c r="P41" i="21"/>
  <c r="P40" i="21"/>
  <c r="P39" i="21"/>
  <c r="P38" i="21"/>
  <c r="P37" i="21"/>
  <c r="Q37" i="21" s="1"/>
  <c r="P36" i="21"/>
  <c r="P35" i="21"/>
  <c r="R35" i="21" s="1"/>
  <c r="P34" i="21"/>
  <c r="R34" i="21" s="1"/>
  <c r="P33" i="21"/>
  <c r="P32" i="21"/>
  <c r="P31" i="21"/>
  <c r="P30" i="21"/>
  <c r="P29" i="21"/>
  <c r="Q29" i="21" s="1"/>
  <c r="P28" i="21"/>
  <c r="P27" i="21"/>
  <c r="R27" i="21" s="1"/>
  <c r="P26" i="21"/>
  <c r="R26" i="21" s="1"/>
  <c r="P25" i="21"/>
  <c r="P24" i="21"/>
  <c r="P23" i="21"/>
  <c r="P22" i="21"/>
  <c r="P21" i="21"/>
  <c r="Q21" i="21" s="1"/>
  <c r="P20" i="21"/>
  <c r="P19" i="21"/>
  <c r="Q19" i="21" s="1"/>
  <c r="P18" i="21"/>
  <c r="R18" i="21" s="1"/>
  <c r="P17" i="21"/>
  <c r="F17" i="21"/>
  <c r="P16" i="21"/>
  <c r="P15" i="21"/>
  <c r="P14" i="21"/>
  <c r="R14" i="21" s="1"/>
  <c r="P13" i="21"/>
  <c r="P12" i="21"/>
  <c r="E12" i="21"/>
  <c r="P11" i="21"/>
  <c r="E11" i="21"/>
  <c r="P10" i="21"/>
  <c r="E10" i="21"/>
  <c r="P1" i="21" s="1"/>
  <c r="P9" i="21"/>
  <c r="R9" i="21" s="1"/>
  <c r="P8" i="21"/>
  <c r="P7" i="21"/>
  <c r="R7" i="21" s="1"/>
  <c r="P6" i="21"/>
  <c r="R6" i="21" s="1"/>
  <c r="P5" i="21"/>
  <c r="I5" i="21"/>
  <c r="E5" i="21"/>
  <c r="P4" i="21"/>
  <c r="E4" i="21"/>
  <c r="P3" i="21"/>
  <c r="R3" i="21" s="1"/>
  <c r="I3" i="21"/>
  <c r="E3" i="21"/>
  <c r="J9" i="21" s="1"/>
  <c r="P2" i="21"/>
  <c r="P2" i="20"/>
  <c r="E3" i="20"/>
  <c r="P3" i="20"/>
  <c r="E4" i="20"/>
  <c r="P4" i="20"/>
  <c r="E5" i="20"/>
  <c r="I5" i="20"/>
  <c r="I6" i="20" s="1"/>
  <c r="P5" i="20"/>
  <c r="R5" i="20" s="1"/>
  <c r="P6" i="20"/>
  <c r="P7" i="20"/>
  <c r="P8" i="20"/>
  <c r="P9" i="20"/>
  <c r="E10" i="20"/>
  <c r="P1" i="20" s="1"/>
  <c r="Q128" i="20" s="1"/>
  <c r="P10" i="20"/>
  <c r="Q10" i="20" s="1"/>
  <c r="E11" i="20"/>
  <c r="P11" i="20"/>
  <c r="E12" i="20"/>
  <c r="I3" i="20" s="1"/>
  <c r="P12" i="20"/>
  <c r="P13" i="20"/>
  <c r="P14" i="20"/>
  <c r="Q14" i="20" s="1"/>
  <c r="I15" i="20"/>
  <c r="P15" i="20"/>
  <c r="P16" i="20"/>
  <c r="F17" i="20"/>
  <c r="P17" i="20"/>
  <c r="P18" i="20"/>
  <c r="P19" i="20"/>
  <c r="P20" i="20"/>
  <c r="P21" i="20"/>
  <c r="P22" i="20"/>
  <c r="P23" i="20"/>
  <c r="P24" i="20"/>
  <c r="R24" i="20"/>
  <c r="P25" i="20"/>
  <c r="Q25" i="20" s="1"/>
  <c r="P26" i="20"/>
  <c r="P27" i="20"/>
  <c r="Q27" i="20" s="1"/>
  <c r="P28" i="20"/>
  <c r="R28" i="20"/>
  <c r="P29" i="20"/>
  <c r="Q29" i="20" s="1"/>
  <c r="P30" i="20"/>
  <c r="P31" i="20"/>
  <c r="P32" i="20"/>
  <c r="R32" i="20"/>
  <c r="P33" i="20"/>
  <c r="Q33" i="20" s="1"/>
  <c r="P34" i="20"/>
  <c r="P35" i="20"/>
  <c r="Q35" i="20" s="1"/>
  <c r="P36" i="20"/>
  <c r="R36" i="20"/>
  <c r="P37" i="20"/>
  <c r="Q37" i="20" s="1"/>
  <c r="P38" i="20"/>
  <c r="P39" i="20"/>
  <c r="P40" i="20"/>
  <c r="R40" i="20"/>
  <c r="P41" i="20"/>
  <c r="Q41" i="20" s="1"/>
  <c r="P42" i="20"/>
  <c r="P43" i="20"/>
  <c r="Q43" i="20" s="1"/>
  <c r="P44" i="20"/>
  <c r="R44" i="20"/>
  <c r="P45" i="20"/>
  <c r="Q45" i="20" s="1"/>
  <c r="P46" i="20"/>
  <c r="P47" i="20"/>
  <c r="Q47" i="20" s="1"/>
  <c r="P48" i="20"/>
  <c r="R48" i="20"/>
  <c r="P49" i="20"/>
  <c r="Q49" i="20" s="1"/>
  <c r="P50" i="20"/>
  <c r="P51" i="20"/>
  <c r="Q51" i="20" s="1"/>
  <c r="P52" i="20"/>
  <c r="R52" i="20"/>
  <c r="P53" i="20"/>
  <c r="Q53" i="20" s="1"/>
  <c r="P54" i="20"/>
  <c r="P55" i="20"/>
  <c r="Q55" i="20" s="1"/>
  <c r="P56" i="20"/>
  <c r="R56" i="20"/>
  <c r="P57" i="20"/>
  <c r="Q57" i="20" s="1"/>
  <c r="P58" i="20"/>
  <c r="P59" i="20"/>
  <c r="Q59" i="20" s="1"/>
  <c r="P60" i="20"/>
  <c r="R60" i="20"/>
  <c r="P61" i="20"/>
  <c r="Q61" i="20" s="1"/>
  <c r="P62" i="20"/>
  <c r="P63" i="20"/>
  <c r="Q63" i="20" s="1"/>
  <c r="P64" i="20"/>
  <c r="R64" i="20"/>
  <c r="P65" i="20"/>
  <c r="Q65" i="20" s="1"/>
  <c r="P66" i="20"/>
  <c r="P67" i="20"/>
  <c r="Q67" i="20" s="1"/>
  <c r="P68" i="20"/>
  <c r="R68" i="20"/>
  <c r="P69" i="20"/>
  <c r="Q69" i="20" s="1"/>
  <c r="P70" i="20"/>
  <c r="P71" i="20"/>
  <c r="Q71" i="20" s="1"/>
  <c r="P72" i="20"/>
  <c r="R72" i="20"/>
  <c r="P73" i="20"/>
  <c r="Q73" i="20" s="1"/>
  <c r="P74" i="20"/>
  <c r="P75" i="20"/>
  <c r="Q75" i="20" s="1"/>
  <c r="P76" i="20"/>
  <c r="R76" i="20"/>
  <c r="P77" i="20"/>
  <c r="Q77" i="20" s="1"/>
  <c r="P78" i="20"/>
  <c r="P79" i="20"/>
  <c r="Q79" i="20" s="1"/>
  <c r="P80" i="20"/>
  <c r="R80" i="20"/>
  <c r="P81" i="20"/>
  <c r="Q81" i="20" s="1"/>
  <c r="P82" i="20"/>
  <c r="P83" i="20"/>
  <c r="Q83" i="20" s="1"/>
  <c r="P84" i="20"/>
  <c r="R84" i="20"/>
  <c r="P85" i="20"/>
  <c r="Q85" i="20" s="1"/>
  <c r="P86" i="20"/>
  <c r="P87" i="20"/>
  <c r="Q87" i="20" s="1"/>
  <c r="P88" i="20"/>
  <c r="R88" i="20"/>
  <c r="P89" i="20"/>
  <c r="Q89" i="20" s="1"/>
  <c r="P90" i="20"/>
  <c r="P91" i="20"/>
  <c r="Q91" i="20" s="1"/>
  <c r="P92" i="20"/>
  <c r="P93" i="20"/>
  <c r="R93" i="20"/>
  <c r="P94" i="20"/>
  <c r="Q94" i="20" s="1"/>
  <c r="P95" i="20"/>
  <c r="Q95" i="20" s="1"/>
  <c r="P96" i="20"/>
  <c r="R96" i="20"/>
  <c r="P97" i="20"/>
  <c r="R97" i="20" s="1"/>
  <c r="P98" i="20"/>
  <c r="P99" i="20"/>
  <c r="Q99" i="20" s="1"/>
  <c r="P100" i="20"/>
  <c r="P101" i="20"/>
  <c r="Q101" i="20" s="1"/>
  <c r="R101" i="20"/>
  <c r="P102" i="20"/>
  <c r="P103" i="20"/>
  <c r="Q103" i="20" s="1"/>
  <c r="P104" i="20"/>
  <c r="Q104" i="20"/>
  <c r="R104" i="20"/>
  <c r="P105" i="20"/>
  <c r="P106" i="20"/>
  <c r="P107" i="20"/>
  <c r="P108" i="20"/>
  <c r="Q108" i="20" s="1"/>
  <c r="P109" i="20"/>
  <c r="Q109" i="20" s="1"/>
  <c r="P110" i="20"/>
  <c r="R110" i="20" s="1"/>
  <c r="P111" i="20"/>
  <c r="P112" i="20"/>
  <c r="R112" i="20" s="1"/>
  <c r="Q112" i="20"/>
  <c r="P113" i="20"/>
  <c r="Q113" i="20" s="1"/>
  <c r="P114" i="20"/>
  <c r="P115" i="20"/>
  <c r="R115" i="20"/>
  <c r="P116" i="20"/>
  <c r="Q116" i="20" s="1"/>
  <c r="P117" i="20"/>
  <c r="P118" i="20"/>
  <c r="R118" i="20" s="1"/>
  <c r="P119" i="20"/>
  <c r="R119" i="20"/>
  <c r="P120" i="20"/>
  <c r="Q120" i="20" s="1"/>
  <c r="P121" i="20"/>
  <c r="Q121" i="20" s="1"/>
  <c r="P122" i="20"/>
  <c r="P123" i="20"/>
  <c r="Q123" i="20"/>
  <c r="R123" i="20"/>
  <c r="P124" i="20"/>
  <c r="P125" i="20"/>
  <c r="R125" i="20" s="1"/>
  <c r="P126" i="20"/>
  <c r="P127" i="20"/>
  <c r="Q127" i="20"/>
  <c r="R127" i="20"/>
  <c r="P128" i="20"/>
  <c r="P129" i="20"/>
  <c r="P130" i="20"/>
  <c r="P131" i="20"/>
  <c r="R131" i="20" s="1"/>
  <c r="Q131" i="20"/>
  <c r="P132" i="20"/>
  <c r="P133" i="20"/>
  <c r="R133" i="20" s="1"/>
  <c r="P134" i="20"/>
  <c r="P135" i="20"/>
  <c r="R135" i="20" s="1"/>
  <c r="Q135" i="20"/>
  <c r="P136" i="20"/>
  <c r="Q136" i="20" s="1"/>
  <c r="P137" i="20"/>
  <c r="R137" i="20" s="1"/>
  <c r="P138" i="20"/>
  <c r="Q138" i="20" s="1"/>
  <c r="P139" i="20"/>
  <c r="Q139" i="20" s="1"/>
  <c r="P140" i="20"/>
  <c r="P141" i="20"/>
  <c r="P142" i="20"/>
  <c r="R142" i="20"/>
  <c r="P143" i="20"/>
  <c r="Q143" i="20" s="1"/>
  <c r="P144" i="20"/>
  <c r="Q144" i="20" s="1"/>
  <c r="P145" i="20"/>
  <c r="Q145" i="20"/>
  <c r="P146" i="20"/>
  <c r="Q146" i="20" s="1"/>
  <c r="P147" i="20"/>
  <c r="P148" i="20"/>
  <c r="P149" i="20"/>
  <c r="P150" i="20"/>
  <c r="Q150" i="20" s="1"/>
  <c r="R150" i="20"/>
  <c r="P151" i="20"/>
  <c r="P152" i="20"/>
  <c r="P153" i="20"/>
  <c r="R153" i="20" s="1"/>
  <c r="Q153" i="20"/>
  <c r="P154" i="20"/>
  <c r="P155" i="20"/>
  <c r="Q155" i="20" s="1"/>
  <c r="P156" i="20"/>
  <c r="P157" i="20"/>
  <c r="R157" i="20"/>
  <c r="P158" i="20"/>
  <c r="Q158" i="20" s="1"/>
  <c r="P159" i="20"/>
  <c r="Q159" i="20" s="1"/>
  <c r="P160" i="20"/>
  <c r="R160" i="20"/>
  <c r="P161" i="20"/>
  <c r="R161" i="20" s="1"/>
  <c r="P162" i="20"/>
  <c r="P163" i="20"/>
  <c r="Q163" i="20" s="1"/>
  <c r="P164" i="20"/>
  <c r="P165" i="20"/>
  <c r="Q165" i="20" s="1"/>
  <c r="R165" i="20"/>
  <c r="P166" i="20"/>
  <c r="P167" i="20"/>
  <c r="Q167" i="20" s="1"/>
  <c r="P168" i="20"/>
  <c r="Q168" i="20"/>
  <c r="R168" i="20"/>
  <c r="P169" i="20"/>
  <c r="P170" i="20"/>
  <c r="P171" i="20"/>
  <c r="P172" i="20"/>
  <c r="Q172" i="20" s="1"/>
  <c r="P173" i="20"/>
  <c r="Q173" i="20" s="1"/>
  <c r="P174" i="20"/>
  <c r="R174" i="20" s="1"/>
  <c r="P175" i="20"/>
  <c r="P176" i="20"/>
  <c r="R176" i="20" s="1"/>
  <c r="Q176" i="20"/>
  <c r="P177" i="20"/>
  <c r="Q177" i="20" s="1"/>
  <c r="P178" i="20"/>
  <c r="P179" i="20"/>
  <c r="R179" i="20"/>
  <c r="P180" i="20"/>
  <c r="Q180" i="20" s="1"/>
  <c r="P181" i="20"/>
  <c r="P182" i="20"/>
  <c r="R182" i="20" s="1"/>
  <c r="P183" i="20"/>
  <c r="R183" i="20"/>
  <c r="P184" i="20"/>
  <c r="Q184" i="20" s="1"/>
  <c r="P185" i="20"/>
  <c r="Q185" i="20" s="1"/>
  <c r="P186" i="20"/>
  <c r="P187" i="20"/>
  <c r="Q187" i="20"/>
  <c r="R187" i="20"/>
  <c r="P188" i="20"/>
  <c r="P189" i="20"/>
  <c r="R189" i="20" s="1"/>
  <c r="P190" i="20"/>
  <c r="P191" i="20"/>
  <c r="Q191" i="20"/>
  <c r="R191" i="20"/>
  <c r="P192" i="20"/>
  <c r="P193" i="20"/>
  <c r="P194" i="20"/>
  <c r="P195" i="20"/>
  <c r="R195" i="20" s="1"/>
  <c r="Q195" i="20"/>
  <c r="P196" i="20"/>
  <c r="P197" i="20"/>
  <c r="R197" i="20" s="1"/>
  <c r="P198" i="20"/>
  <c r="P199" i="20"/>
  <c r="R199" i="20" s="1"/>
  <c r="Q199" i="20"/>
  <c r="P200" i="20"/>
  <c r="Q200" i="20" s="1"/>
  <c r="P201" i="20"/>
  <c r="S22" i="15"/>
  <c r="R22" i="15"/>
  <c r="Q22" i="15"/>
  <c r="P22" i="15"/>
  <c r="O22" i="15"/>
  <c r="N22" i="15"/>
  <c r="M22" i="15"/>
  <c r="L22" i="15"/>
  <c r="K22" i="15"/>
  <c r="J22" i="15"/>
  <c r="S21" i="15"/>
  <c r="R21" i="15"/>
  <c r="Q21" i="15"/>
  <c r="P21" i="15"/>
  <c r="O21" i="15"/>
  <c r="N21" i="15"/>
  <c r="M21" i="15"/>
  <c r="L21" i="15"/>
  <c r="K21" i="15"/>
  <c r="J21" i="15"/>
  <c r="S20" i="15"/>
  <c r="R20" i="15"/>
  <c r="Q20" i="15"/>
  <c r="P20" i="15"/>
  <c r="O20" i="15"/>
  <c r="N20" i="15"/>
  <c r="M20" i="15"/>
  <c r="L20" i="15"/>
  <c r="K20" i="15"/>
  <c r="J20" i="15"/>
  <c r="S19" i="15"/>
  <c r="R19" i="15"/>
  <c r="Q19" i="15"/>
  <c r="P19" i="15"/>
  <c r="O19" i="15"/>
  <c r="N19" i="15"/>
  <c r="M19" i="15"/>
  <c r="L19" i="15"/>
  <c r="K19" i="15"/>
  <c r="J19" i="15"/>
  <c r="G19" i="15" s="1"/>
  <c r="S18" i="15"/>
  <c r="R18" i="15"/>
  <c r="Q18" i="15"/>
  <c r="P18" i="15"/>
  <c r="O18" i="15"/>
  <c r="N18" i="15"/>
  <c r="M18" i="15"/>
  <c r="L18" i="15"/>
  <c r="K18" i="15"/>
  <c r="J18" i="15"/>
  <c r="S17" i="15"/>
  <c r="R17" i="15"/>
  <c r="Q17" i="15"/>
  <c r="P17" i="15"/>
  <c r="O17" i="15"/>
  <c r="N17" i="15"/>
  <c r="M17" i="15"/>
  <c r="L17" i="15"/>
  <c r="K17" i="15"/>
  <c r="J17" i="15"/>
  <c r="S16" i="15"/>
  <c r="R16" i="15"/>
  <c r="Q16" i="15"/>
  <c r="P16" i="15"/>
  <c r="G16" i="15" s="1"/>
  <c r="O16" i="15"/>
  <c r="N16" i="15"/>
  <c r="M16" i="15"/>
  <c r="L16" i="15"/>
  <c r="K16" i="15"/>
  <c r="J16" i="15"/>
  <c r="S15" i="15"/>
  <c r="R15" i="15"/>
  <c r="Q15" i="15"/>
  <c r="P15" i="15"/>
  <c r="O15" i="15"/>
  <c r="N15" i="15"/>
  <c r="M15" i="15"/>
  <c r="L15" i="15"/>
  <c r="K15" i="15"/>
  <c r="J15" i="15"/>
  <c r="S14" i="15"/>
  <c r="R14" i="15"/>
  <c r="Q14" i="15"/>
  <c r="P14" i="15"/>
  <c r="O14" i="15"/>
  <c r="N14" i="15"/>
  <c r="M14" i="15"/>
  <c r="L14" i="15"/>
  <c r="K14" i="15"/>
  <c r="J14" i="15"/>
  <c r="S13" i="15"/>
  <c r="R13" i="15"/>
  <c r="Q13" i="15"/>
  <c r="P13" i="15"/>
  <c r="O13" i="15"/>
  <c r="N13" i="15"/>
  <c r="M13" i="15"/>
  <c r="L13" i="15"/>
  <c r="K13" i="15"/>
  <c r="J13" i="15"/>
  <c r="S12" i="15"/>
  <c r="R12" i="15"/>
  <c r="Q12" i="15"/>
  <c r="P12" i="15"/>
  <c r="O12" i="15"/>
  <c r="N12" i="15"/>
  <c r="M12" i="15"/>
  <c r="L12" i="15"/>
  <c r="K12" i="15"/>
  <c r="J12" i="15"/>
  <c r="S11" i="15"/>
  <c r="R11" i="15"/>
  <c r="Q11" i="15"/>
  <c r="P11" i="15"/>
  <c r="O11" i="15"/>
  <c r="N11" i="15"/>
  <c r="M11" i="15"/>
  <c r="L11" i="15"/>
  <c r="K11" i="15"/>
  <c r="J11" i="15"/>
  <c r="G11" i="15" s="1"/>
  <c r="S10" i="15"/>
  <c r="R10" i="15"/>
  <c r="Q10" i="15"/>
  <c r="P10" i="15"/>
  <c r="O10" i="15"/>
  <c r="N10" i="15"/>
  <c r="M10" i="15"/>
  <c r="L10" i="15"/>
  <c r="K10" i="15"/>
  <c r="J10" i="15"/>
  <c r="S9" i="15"/>
  <c r="R9" i="15"/>
  <c r="Q9" i="15"/>
  <c r="P9" i="15"/>
  <c r="O9" i="15"/>
  <c r="N9" i="15"/>
  <c r="M9" i="15"/>
  <c r="L9" i="15"/>
  <c r="K9" i="15"/>
  <c r="J9" i="15"/>
  <c r="S8" i="15"/>
  <c r="R8" i="15"/>
  <c r="Q8" i="15"/>
  <c r="P8" i="15"/>
  <c r="G8" i="15" s="1"/>
  <c r="O8" i="15"/>
  <c r="N8" i="15"/>
  <c r="M8" i="15"/>
  <c r="L8" i="15"/>
  <c r="K8" i="15"/>
  <c r="J8" i="15"/>
  <c r="S7" i="15"/>
  <c r="R7" i="15"/>
  <c r="Q7" i="15"/>
  <c r="P7" i="15"/>
  <c r="O7" i="15"/>
  <c r="N7" i="15"/>
  <c r="M7" i="15"/>
  <c r="L7" i="15"/>
  <c r="K7" i="15"/>
  <c r="J7" i="15"/>
  <c r="S6" i="15"/>
  <c r="R6" i="15"/>
  <c r="Q6" i="15"/>
  <c r="P6" i="15"/>
  <c r="O6" i="15"/>
  <c r="N6" i="15"/>
  <c r="M6" i="15"/>
  <c r="L6" i="15"/>
  <c r="K6" i="15"/>
  <c r="J6" i="15"/>
  <c r="S5" i="15"/>
  <c r="R5" i="15"/>
  <c r="Q5" i="15"/>
  <c r="P5" i="15"/>
  <c r="O5" i="15"/>
  <c r="N5" i="15"/>
  <c r="M5" i="15"/>
  <c r="L5" i="15"/>
  <c r="K5" i="15"/>
  <c r="J5" i="15"/>
  <c r="S4" i="15"/>
  <c r="R4" i="15"/>
  <c r="Q4" i="15"/>
  <c r="P4" i="15"/>
  <c r="O4" i="15"/>
  <c r="N4" i="15"/>
  <c r="M4" i="15"/>
  <c r="L4" i="15"/>
  <c r="K4" i="15"/>
  <c r="J4" i="15"/>
  <c r="S3" i="15"/>
  <c r="R3" i="15"/>
  <c r="Q3" i="15"/>
  <c r="P3" i="15"/>
  <c r="O3" i="15"/>
  <c r="N3" i="15"/>
  <c r="M3" i="15"/>
  <c r="L3" i="15"/>
  <c r="K3" i="15"/>
  <c r="J3" i="15"/>
  <c r="N22" i="19"/>
  <c r="M22" i="19"/>
  <c r="N21" i="19"/>
  <c r="M21" i="19"/>
  <c r="O22" i="19" s="1"/>
  <c r="N20" i="19"/>
  <c r="M20" i="19"/>
  <c r="N19" i="19"/>
  <c r="M19" i="19"/>
  <c r="O20" i="19" s="1"/>
  <c r="N18" i="19"/>
  <c r="M18" i="19"/>
  <c r="N17" i="19"/>
  <c r="M17" i="19"/>
  <c r="O18" i="19" s="1"/>
  <c r="O16" i="19"/>
  <c r="N16" i="19"/>
  <c r="M16" i="19"/>
  <c r="N15" i="19"/>
  <c r="M15" i="19"/>
  <c r="N14" i="19"/>
  <c r="M14" i="19"/>
  <c r="N13" i="19"/>
  <c r="M13" i="19"/>
  <c r="O14" i="19" s="1"/>
  <c r="G13" i="19"/>
  <c r="I13" i="19" s="1"/>
  <c r="O12" i="19"/>
  <c r="G8" i="19" s="1"/>
  <c r="N12" i="19"/>
  <c r="M12" i="19"/>
  <c r="G12" i="19"/>
  <c r="I12" i="19" s="1"/>
  <c r="IU11" i="19"/>
  <c r="N11" i="19"/>
  <c r="M11" i="19"/>
  <c r="G11" i="19"/>
  <c r="I11" i="19" s="1"/>
  <c r="IU10" i="19"/>
  <c r="N10" i="19"/>
  <c r="M10" i="19"/>
  <c r="G10" i="19"/>
  <c r="I10" i="19" s="1"/>
  <c r="IU9" i="19"/>
  <c r="N9" i="19"/>
  <c r="M9" i="19"/>
  <c r="O10" i="19" s="1"/>
  <c r="G7" i="19" s="1"/>
  <c r="G9" i="19"/>
  <c r="I9" i="19" s="1"/>
  <c r="IU8" i="19"/>
  <c r="O8" i="19"/>
  <c r="G6" i="19" s="1"/>
  <c r="N8" i="19"/>
  <c r="M8" i="19"/>
  <c r="IU7" i="19"/>
  <c r="N7" i="19"/>
  <c r="M7" i="19"/>
  <c r="IU6" i="19"/>
  <c r="N6" i="19"/>
  <c r="M6" i="19"/>
  <c r="IU5" i="19"/>
  <c r="N5" i="19"/>
  <c r="M5" i="19"/>
  <c r="O6" i="19" s="1"/>
  <c r="G5" i="19" s="1"/>
  <c r="L5" i="19"/>
  <c r="IU4" i="19"/>
  <c r="N4" i="19"/>
  <c r="M4" i="19"/>
  <c r="L4" i="19"/>
  <c r="IU3" i="19"/>
  <c r="N3" i="19"/>
  <c r="M3" i="19"/>
  <c r="O4" i="19" s="1"/>
  <c r="G4" i="19" s="1"/>
  <c r="IU2" i="19"/>
  <c r="O22" i="18"/>
  <c r="N22" i="18"/>
  <c r="M22" i="18"/>
  <c r="N21" i="18"/>
  <c r="M21" i="18"/>
  <c r="N20" i="18"/>
  <c r="M20" i="18"/>
  <c r="N19" i="18"/>
  <c r="M19" i="18"/>
  <c r="O20" i="18" s="1"/>
  <c r="O18" i="18"/>
  <c r="N18" i="18"/>
  <c r="M18" i="18"/>
  <c r="N17" i="18"/>
  <c r="M17" i="18"/>
  <c r="N16" i="18"/>
  <c r="M16" i="18"/>
  <c r="N15" i="18"/>
  <c r="O16" i="18" s="1"/>
  <c r="M15" i="18"/>
  <c r="N14" i="18"/>
  <c r="M14" i="18"/>
  <c r="N13" i="18"/>
  <c r="M13" i="18"/>
  <c r="O14" i="18" s="1"/>
  <c r="H13" i="18"/>
  <c r="J13" i="18" s="1"/>
  <c r="G13" i="18"/>
  <c r="I13" i="18" s="1"/>
  <c r="N12" i="18"/>
  <c r="M12" i="18"/>
  <c r="G12" i="18"/>
  <c r="I12" i="18" s="1"/>
  <c r="IU11" i="18"/>
  <c r="N11" i="18"/>
  <c r="O12" i="18" s="1"/>
  <c r="G8" i="18" s="1"/>
  <c r="M11" i="18"/>
  <c r="G11" i="18"/>
  <c r="I11" i="18" s="1"/>
  <c r="IU10" i="18"/>
  <c r="O10" i="18"/>
  <c r="G7" i="18" s="1"/>
  <c r="N10" i="18"/>
  <c r="M10" i="18"/>
  <c r="H10" i="18"/>
  <c r="J10" i="18" s="1"/>
  <c r="G10" i="18"/>
  <c r="I10" i="18" s="1"/>
  <c r="IU9" i="18"/>
  <c r="N9" i="18"/>
  <c r="M9" i="18"/>
  <c r="H9" i="18"/>
  <c r="J9" i="18" s="1"/>
  <c r="G9" i="18"/>
  <c r="I9" i="18" s="1"/>
  <c r="IV8" i="18"/>
  <c r="IU8" i="18"/>
  <c r="N8" i="18"/>
  <c r="M8" i="18"/>
  <c r="IV7" i="18"/>
  <c r="IU7" i="18"/>
  <c r="N7" i="18"/>
  <c r="O8" i="18" s="1"/>
  <c r="G6" i="18" s="1"/>
  <c r="M7" i="18"/>
  <c r="IU6" i="18"/>
  <c r="N6" i="18"/>
  <c r="M6" i="18"/>
  <c r="IU5" i="18"/>
  <c r="N5" i="18"/>
  <c r="M5" i="18"/>
  <c r="O6" i="18" s="1"/>
  <c r="G5" i="18" s="1"/>
  <c r="L5" i="18"/>
  <c r="IU4" i="18"/>
  <c r="N4" i="18"/>
  <c r="M4" i="18"/>
  <c r="L4" i="18"/>
  <c r="IU3" i="18"/>
  <c r="N3" i="18"/>
  <c r="M3" i="18"/>
  <c r="O4" i="18" s="1"/>
  <c r="G4" i="18" s="1"/>
  <c r="IU2" i="18"/>
  <c r="F13" i="17"/>
  <c r="E12" i="17"/>
  <c r="F12" i="17" s="1"/>
  <c r="E11" i="17"/>
  <c r="F11" i="17" s="1"/>
  <c r="E10" i="17"/>
  <c r="F10" i="17" s="1"/>
  <c r="E9" i="17"/>
  <c r="F9" i="17" s="1"/>
  <c r="E8" i="17"/>
  <c r="E7" i="17"/>
  <c r="E6" i="17"/>
  <c r="E5" i="17"/>
  <c r="E4" i="17"/>
  <c r="E3" i="17"/>
  <c r="F13" i="16"/>
  <c r="F12" i="16"/>
  <c r="E12" i="16"/>
  <c r="E11" i="16"/>
  <c r="F11" i="16" s="1"/>
  <c r="F10" i="16"/>
  <c r="E10" i="16"/>
  <c r="E9" i="16"/>
  <c r="F9" i="16" s="1"/>
  <c r="F8" i="16"/>
  <c r="E8" i="16"/>
  <c r="E7" i="16"/>
  <c r="F7" i="16" s="1"/>
  <c r="E6" i="16"/>
  <c r="E5" i="16"/>
  <c r="F5" i="16" s="1"/>
  <c r="E4" i="16"/>
  <c r="E3" i="16"/>
  <c r="E13" i="16" s="1"/>
  <c r="I7" i="21" l="1"/>
  <c r="R2" i="21"/>
  <c r="E6" i="21"/>
  <c r="I6" i="21"/>
  <c r="Q11" i="21"/>
  <c r="R17" i="21"/>
  <c r="R25" i="21"/>
  <c r="R33" i="21"/>
  <c r="R41" i="21"/>
  <c r="R49" i="21"/>
  <c r="R57" i="21"/>
  <c r="R65" i="21"/>
  <c r="R73" i="21"/>
  <c r="R81" i="21"/>
  <c r="R89" i="21"/>
  <c r="R97" i="21"/>
  <c r="R105" i="21"/>
  <c r="R113" i="21"/>
  <c r="R121" i="21"/>
  <c r="R129" i="21"/>
  <c r="R137" i="21"/>
  <c r="R145" i="21"/>
  <c r="R153" i="21"/>
  <c r="R161" i="21"/>
  <c r="R169" i="21"/>
  <c r="R177" i="21"/>
  <c r="R185" i="21"/>
  <c r="R193" i="21"/>
  <c r="R201" i="21"/>
  <c r="Q8" i="21"/>
  <c r="R13" i="21"/>
  <c r="Q20" i="21"/>
  <c r="Q28" i="21"/>
  <c r="Q36" i="21"/>
  <c r="Q44" i="21"/>
  <c r="Q52" i="21"/>
  <c r="Q60" i="21"/>
  <c r="Q68" i="21"/>
  <c r="Q76" i="21"/>
  <c r="Q84" i="21"/>
  <c r="Q92" i="21"/>
  <c r="Q100" i="21"/>
  <c r="Q108" i="21"/>
  <c r="Q116" i="21"/>
  <c r="Q124" i="21"/>
  <c r="Q132" i="21"/>
  <c r="Q140" i="21"/>
  <c r="Q148" i="21"/>
  <c r="Q156" i="21"/>
  <c r="Q164" i="21"/>
  <c r="Q172" i="21"/>
  <c r="Q180" i="21"/>
  <c r="Q188" i="21"/>
  <c r="Q196" i="21"/>
  <c r="Q53" i="21"/>
  <c r="Q61" i="21"/>
  <c r="Q69" i="21"/>
  <c r="Q77" i="21"/>
  <c r="Q85" i="21"/>
  <c r="Q93" i="21"/>
  <c r="Q101" i="21"/>
  <c r="Q109" i="21"/>
  <c r="Q117" i="21"/>
  <c r="Q125" i="21"/>
  <c r="Q133" i="21"/>
  <c r="Q141" i="21"/>
  <c r="Q149" i="21"/>
  <c r="Q157" i="21"/>
  <c r="Q165" i="21"/>
  <c r="Q173" i="21"/>
  <c r="Q181" i="21"/>
  <c r="Q189" i="21"/>
  <c r="Q197" i="21"/>
  <c r="R15" i="21"/>
  <c r="R22" i="21"/>
  <c r="R30" i="21"/>
  <c r="R38" i="21"/>
  <c r="R46" i="21"/>
  <c r="R54" i="21"/>
  <c r="R62" i="21"/>
  <c r="R70" i="21"/>
  <c r="R78" i="21"/>
  <c r="R86" i="21"/>
  <c r="R94" i="21"/>
  <c r="R102" i="21"/>
  <c r="R110" i="21"/>
  <c r="R118" i="21"/>
  <c r="R126" i="21"/>
  <c r="R134" i="21"/>
  <c r="R142" i="21"/>
  <c r="R150" i="21"/>
  <c r="R158" i="21"/>
  <c r="R166" i="21"/>
  <c r="R174" i="21"/>
  <c r="R182" i="21"/>
  <c r="R190" i="21"/>
  <c r="R198" i="21"/>
  <c r="Q25" i="21"/>
  <c r="Q17" i="21"/>
  <c r="Q15" i="21"/>
  <c r="Q10" i="21"/>
  <c r="R141" i="21"/>
  <c r="Q136" i="21"/>
  <c r="R133" i="21"/>
  <c r="R61" i="21"/>
  <c r="Q4" i="21"/>
  <c r="Q201" i="21"/>
  <c r="Q193" i="21"/>
  <c r="Q185" i="21"/>
  <c r="Q177" i="21"/>
  <c r="Q169" i="21"/>
  <c r="Q161" i="21"/>
  <c r="Q153" i="21"/>
  <c r="Q145" i="21"/>
  <c r="Q137" i="21"/>
  <c r="Q129" i="21"/>
  <c r="Q121" i="21"/>
  <c r="Q113" i="21"/>
  <c r="Q105" i="21"/>
  <c r="Q97" i="21"/>
  <c r="Q89" i="21"/>
  <c r="Q81" i="21"/>
  <c r="Q73" i="21"/>
  <c r="Q65" i="21"/>
  <c r="Q57" i="21"/>
  <c r="Q49" i="21"/>
  <c r="Q41" i="21"/>
  <c r="Q33" i="21"/>
  <c r="R4" i="21"/>
  <c r="R197" i="21"/>
  <c r="R189" i="21"/>
  <c r="Q184" i="21"/>
  <c r="Q80" i="21"/>
  <c r="R77" i="21"/>
  <c r="Q72" i="21"/>
  <c r="R69" i="21"/>
  <c r="R29" i="21"/>
  <c r="Q24" i="21"/>
  <c r="R21" i="21"/>
  <c r="R16" i="21"/>
  <c r="R11" i="21"/>
  <c r="R200" i="21"/>
  <c r="R192" i="21"/>
  <c r="R184" i="21"/>
  <c r="R176" i="21"/>
  <c r="R168" i="21"/>
  <c r="R160" i="21"/>
  <c r="R152" i="21"/>
  <c r="R144" i="21"/>
  <c r="R136" i="21"/>
  <c r="R128" i="21"/>
  <c r="R120" i="21"/>
  <c r="R112" i="21"/>
  <c r="R104" i="21"/>
  <c r="R96" i="21"/>
  <c r="R88" i="21"/>
  <c r="R80" i="21"/>
  <c r="R72" i="21"/>
  <c r="R64" i="21"/>
  <c r="R56" i="21"/>
  <c r="R48" i="21"/>
  <c r="R40" i="21"/>
  <c r="R32" i="21"/>
  <c r="R24" i="21"/>
  <c r="Q168" i="21"/>
  <c r="Q144" i="21"/>
  <c r="Q64" i="21"/>
  <c r="R53" i="21"/>
  <c r="Q48" i="21"/>
  <c r="Q42" i="21"/>
  <c r="Q18" i="21"/>
  <c r="R12" i="21"/>
  <c r="R5" i="21"/>
  <c r="Q5" i="21"/>
  <c r="R125" i="21"/>
  <c r="Q56" i="21"/>
  <c r="R45" i="21"/>
  <c r="Q40" i="21"/>
  <c r="R37" i="21"/>
  <c r="R199" i="21"/>
  <c r="Q194" i="21"/>
  <c r="R191" i="21"/>
  <c r="Q186" i="21"/>
  <c r="R183" i="21"/>
  <c r="Q178" i="21"/>
  <c r="R175" i="21"/>
  <c r="Q170" i="21"/>
  <c r="R167" i="21"/>
  <c r="Q162" i="21"/>
  <c r="R159" i="21"/>
  <c r="Q154" i="21"/>
  <c r="R151" i="21"/>
  <c r="Q146" i="21"/>
  <c r="R143" i="21"/>
  <c r="Q138" i="21"/>
  <c r="R135" i="21"/>
  <c r="Q130" i="21"/>
  <c r="R127" i="21"/>
  <c r="Q122" i="21"/>
  <c r="R119" i="21"/>
  <c r="Q114" i="21"/>
  <c r="R111" i="21"/>
  <c r="Q106" i="21"/>
  <c r="R103" i="21"/>
  <c r="Q98" i="21"/>
  <c r="R95" i="21"/>
  <c r="Q90" i="21"/>
  <c r="R87" i="21"/>
  <c r="Q82" i="21"/>
  <c r="R79" i="21"/>
  <c r="Q74" i="21"/>
  <c r="R71" i="21"/>
  <c r="Q66" i="21"/>
  <c r="R63" i="21"/>
  <c r="Q58" i="21"/>
  <c r="R55" i="21"/>
  <c r="Q50" i="21"/>
  <c r="R47" i="21"/>
  <c r="R39" i="21"/>
  <c r="Q34" i="21"/>
  <c r="R31" i="21"/>
  <c r="Q26" i="21"/>
  <c r="R23" i="21"/>
  <c r="Q14" i="21"/>
  <c r="Q200" i="21"/>
  <c r="Q192" i="21"/>
  <c r="R181" i="21"/>
  <c r="Q176" i="21"/>
  <c r="R173" i="21"/>
  <c r="Q152" i="21"/>
  <c r="R149" i="21"/>
  <c r="Q112" i="21"/>
  <c r="R109" i="21"/>
  <c r="Q104" i="21"/>
  <c r="R101" i="21"/>
  <c r="Q96" i="21"/>
  <c r="R93" i="21"/>
  <c r="Q88" i="21"/>
  <c r="R85" i="21"/>
  <c r="Q199" i="21"/>
  <c r="Q191" i="21"/>
  <c r="Q183" i="21"/>
  <c r="Q175" i="21"/>
  <c r="Q167" i="21"/>
  <c r="Q159" i="21"/>
  <c r="Q151" i="21"/>
  <c r="Q143" i="21"/>
  <c r="Q135" i="21"/>
  <c r="Q127" i="21"/>
  <c r="Q119" i="21"/>
  <c r="Q111" i="21"/>
  <c r="Q103" i="21"/>
  <c r="Q95" i="21"/>
  <c r="Q87" i="21"/>
  <c r="Q79" i="21"/>
  <c r="Q71" i="21"/>
  <c r="Q63" i="21"/>
  <c r="Q55" i="21"/>
  <c r="Q47" i="21"/>
  <c r="Q39" i="21"/>
  <c r="Q31" i="21"/>
  <c r="Q23" i="21"/>
  <c r="Q12" i="21"/>
  <c r="R165" i="21"/>
  <c r="Q160" i="21"/>
  <c r="R157" i="21"/>
  <c r="Q128" i="21"/>
  <c r="Q120" i="21"/>
  <c r="R117" i="21"/>
  <c r="Q32" i="21"/>
  <c r="R10" i="21"/>
  <c r="Q16" i="21"/>
  <c r="R20" i="21"/>
  <c r="R28" i="21"/>
  <c r="R36" i="21"/>
  <c r="R44" i="21"/>
  <c r="R52" i="21"/>
  <c r="R60" i="21"/>
  <c r="R68" i="21"/>
  <c r="R76" i="21"/>
  <c r="R84" i="21"/>
  <c r="R92" i="21"/>
  <c r="R100" i="21"/>
  <c r="R108" i="21"/>
  <c r="R116" i="21"/>
  <c r="R124" i="21"/>
  <c r="R132" i="21"/>
  <c r="R140" i="21"/>
  <c r="R148" i="21"/>
  <c r="R156" i="21"/>
  <c r="R164" i="21"/>
  <c r="R172" i="21"/>
  <c r="R180" i="21"/>
  <c r="R188" i="21"/>
  <c r="R196" i="21"/>
  <c r="Q2" i="21"/>
  <c r="Q7" i="21"/>
  <c r="Q9" i="21"/>
  <c r="Q27" i="21"/>
  <c r="Q35" i="21"/>
  <c r="Q43" i="21"/>
  <c r="Q51" i="21"/>
  <c r="Q59" i="21"/>
  <c r="Q67" i="21"/>
  <c r="Q75" i="21"/>
  <c r="Q83" i="21"/>
  <c r="Q91" i="21"/>
  <c r="Q99" i="21"/>
  <c r="Q107" i="21"/>
  <c r="Q115" i="21"/>
  <c r="Q123" i="21"/>
  <c r="Q131" i="21"/>
  <c r="Q139" i="21"/>
  <c r="Q147" i="21"/>
  <c r="Q155" i="21"/>
  <c r="Q163" i="21"/>
  <c r="Q171" i="21"/>
  <c r="Q179" i="21"/>
  <c r="Q187" i="21"/>
  <c r="Q195" i="21"/>
  <c r="Q6" i="21"/>
  <c r="R8" i="21"/>
  <c r="I12" i="21"/>
  <c r="Q13" i="21"/>
  <c r="R19" i="21"/>
  <c r="Q22" i="21"/>
  <c r="Q30" i="21"/>
  <c r="Q38" i="21"/>
  <c r="Q46" i="21"/>
  <c r="Q54" i="21"/>
  <c r="Q62" i="21"/>
  <c r="Q70" i="21"/>
  <c r="Q78" i="21"/>
  <c r="Q86" i="21"/>
  <c r="Q94" i="21"/>
  <c r="Q102" i="21"/>
  <c r="Q110" i="21"/>
  <c r="Q118" i="21"/>
  <c r="Q126" i="21"/>
  <c r="Q134" i="21"/>
  <c r="Q142" i="21"/>
  <c r="Q150" i="21"/>
  <c r="Q158" i="21"/>
  <c r="Q166" i="21"/>
  <c r="Q174" i="21"/>
  <c r="Q182" i="21"/>
  <c r="Q190" i="21"/>
  <c r="Q198" i="21"/>
  <c r="I15" i="21"/>
  <c r="J15" i="21"/>
  <c r="J16" i="21" s="1"/>
  <c r="Q3" i="21"/>
  <c r="I9" i="21"/>
  <c r="J10" i="21" s="1"/>
  <c r="J12" i="21"/>
  <c r="Q164" i="20"/>
  <c r="Q160" i="20"/>
  <c r="Q157" i="20"/>
  <c r="R152" i="20"/>
  <c r="R149" i="20"/>
  <c r="R145" i="20"/>
  <c r="Q142" i="20"/>
  <c r="Q137" i="20"/>
  <c r="R134" i="20"/>
  <c r="Q130" i="20"/>
  <c r="Q119" i="20"/>
  <c r="Q115" i="20"/>
  <c r="R111" i="20"/>
  <c r="R107" i="20"/>
  <c r="Q100" i="20"/>
  <c r="Q96" i="20"/>
  <c r="Q93" i="20"/>
  <c r="Q88" i="20"/>
  <c r="Q84" i="20"/>
  <c r="Q80" i="20"/>
  <c r="Q76" i="20"/>
  <c r="Q72" i="20"/>
  <c r="Q68" i="20"/>
  <c r="Q64" i="20"/>
  <c r="Q60" i="20"/>
  <c r="Q56" i="20"/>
  <c r="Q52" i="20"/>
  <c r="Q48" i="20"/>
  <c r="Q44" i="20"/>
  <c r="Q40" i="20"/>
  <c r="Q36" i="20"/>
  <c r="Q32" i="20"/>
  <c r="Q28" i="20"/>
  <c r="Q24" i="20"/>
  <c r="Q18" i="20"/>
  <c r="Q13" i="20"/>
  <c r="Q9" i="20"/>
  <c r="Q183" i="20"/>
  <c r="Q179" i="20"/>
  <c r="R175" i="20"/>
  <c r="R171" i="20"/>
  <c r="Q198" i="20"/>
  <c r="Q186" i="20"/>
  <c r="Q175" i="20"/>
  <c r="Q171" i="20"/>
  <c r="R167" i="20"/>
  <c r="R163" i="20"/>
  <c r="Q156" i="20"/>
  <c r="Q152" i="20"/>
  <c r="Q149" i="20"/>
  <c r="R144" i="20"/>
  <c r="R141" i="20"/>
  <c r="Q134" i="20"/>
  <c r="Q129" i="20"/>
  <c r="R126" i="20"/>
  <c r="Q111" i="20"/>
  <c r="Q107" i="20"/>
  <c r="R103" i="20"/>
  <c r="Q92" i="20"/>
  <c r="Q17" i="20"/>
  <c r="J9" i="20"/>
  <c r="Q122" i="20"/>
  <c r="R99" i="20"/>
  <c r="R200" i="20"/>
  <c r="R193" i="20"/>
  <c r="Q190" i="20"/>
  <c r="Q178" i="20"/>
  <c r="R159" i="20"/>
  <c r="R155" i="20"/>
  <c r="Q148" i="20"/>
  <c r="Q141" i="20"/>
  <c r="R136" i="20"/>
  <c r="R129" i="20"/>
  <c r="Q126" i="20"/>
  <c r="Q114" i="20"/>
  <c r="R95" i="20"/>
  <c r="R91" i="20"/>
  <c r="R83" i="20"/>
  <c r="R75" i="20"/>
  <c r="R67" i="20"/>
  <c r="R59" i="20"/>
  <c r="R51" i="20"/>
  <c r="R43" i="20"/>
  <c r="Q39" i="20"/>
  <c r="R35" i="20"/>
  <c r="Q31" i="20"/>
  <c r="R27" i="20"/>
  <c r="Q23" i="20"/>
  <c r="I12" i="20"/>
  <c r="Q201" i="20"/>
  <c r="R201" i="20"/>
  <c r="Q193" i="20"/>
  <c r="R190" i="20"/>
  <c r="Q197" i="20"/>
  <c r="R192" i="20"/>
  <c r="R185" i="20"/>
  <c r="Q182" i="20"/>
  <c r="Q170" i="20"/>
  <c r="R151" i="20"/>
  <c r="R147" i="20"/>
  <c r="Q140" i="20"/>
  <c r="Q133" i="20"/>
  <c r="R128" i="20"/>
  <c r="R121" i="20"/>
  <c r="Q118" i="20"/>
  <c r="Q106" i="20"/>
  <c r="R87" i="20"/>
  <c r="R79" i="20"/>
  <c r="R71" i="20"/>
  <c r="R63" i="20"/>
  <c r="R55" i="20"/>
  <c r="R47" i="20"/>
  <c r="R39" i="20"/>
  <c r="R31" i="20"/>
  <c r="R23" i="20"/>
  <c r="R198" i="20"/>
  <c r="Q189" i="20"/>
  <c r="R184" i="20"/>
  <c r="R181" i="20"/>
  <c r="Q174" i="20"/>
  <c r="Q169" i="20"/>
  <c r="R166" i="20"/>
  <c r="Q125" i="20"/>
  <c r="R120" i="20"/>
  <c r="R117" i="20"/>
  <c r="R113" i="20"/>
  <c r="Q110" i="20"/>
  <c r="Q105" i="20"/>
  <c r="R102" i="20"/>
  <c r="Q98" i="20"/>
  <c r="Q86" i="20"/>
  <c r="Q78" i="20"/>
  <c r="Q70" i="20"/>
  <c r="Q62" i="20"/>
  <c r="Q54" i="20"/>
  <c r="Q46" i="20"/>
  <c r="Q38" i="20"/>
  <c r="Q30" i="20"/>
  <c r="Q22" i="20"/>
  <c r="Q15" i="20"/>
  <c r="Q6" i="20"/>
  <c r="I9" i="20"/>
  <c r="J10" i="20" s="1"/>
  <c r="Q194" i="20"/>
  <c r="Q196" i="20"/>
  <c r="Q192" i="20"/>
  <c r="R177" i="20"/>
  <c r="Q162" i="20"/>
  <c r="Q151" i="20"/>
  <c r="Q147" i="20"/>
  <c r="R143" i="20"/>
  <c r="R139" i="20"/>
  <c r="Q132" i="20"/>
  <c r="Q188" i="20"/>
  <c r="Q181" i="20"/>
  <c r="R173" i="20"/>
  <c r="R169" i="20"/>
  <c r="Q166" i="20"/>
  <c r="Q161" i="20"/>
  <c r="R158" i="20"/>
  <c r="Q154" i="20"/>
  <c r="Q124" i="20"/>
  <c r="Q117" i="20"/>
  <c r="R109" i="20"/>
  <c r="R105" i="20"/>
  <c r="Q102" i="20"/>
  <c r="Q97" i="20"/>
  <c r="R94" i="20"/>
  <c r="Q90" i="20"/>
  <c r="R85" i="20"/>
  <c r="Q82" i="20"/>
  <c r="R77" i="20"/>
  <c r="Q74" i="20"/>
  <c r="R69" i="20"/>
  <c r="Q66" i="20"/>
  <c r="R61" i="20"/>
  <c r="Q58" i="20"/>
  <c r="R53" i="20"/>
  <c r="Q50" i="20"/>
  <c r="R45" i="20"/>
  <c r="Q42" i="20"/>
  <c r="R37" i="20"/>
  <c r="Q34" i="20"/>
  <c r="R29" i="20"/>
  <c r="Q26" i="20"/>
  <c r="Q21" i="20"/>
  <c r="J15" i="20"/>
  <c r="J16" i="20" s="1"/>
  <c r="E6" i="20"/>
  <c r="R8" i="20"/>
  <c r="R19" i="20"/>
  <c r="Q20" i="20"/>
  <c r="Q19" i="20"/>
  <c r="Q5" i="20"/>
  <c r="Q12" i="20"/>
  <c r="R20" i="20"/>
  <c r="Q8" i="20"/>
  <c r="R4" i="20"/>
  <c r="Q11" i="20"/>
  <c r="Q4" i="20"/>
  <c r="R11" i="20"/>
  <c r="R16" i="20"/>
  <c r="R21" i="20"/>
  <c r="R12" i="20"/>
  <c r="Q16" i="20"/>
  <c r="Q7" i="20"/>
  <c r="Q3" i="20"/>
  <c r="Q2" i="20"/>
  <c r="R194" i="20"/>
  <c r="R186" i="20"/>
  <c r="R178" i="20"/>
  <c r="R170" i="20"/>
  <c r="R162" i="20"/>
  <c r="R154" i="20"/>
  <c r="R146" i="20"/>
  <c r="R138" i="20"/>
  <c r="R130" i="20"/>
  <c r="R122" i="20"/>
  <c r="R114" i="20"/>
  <c r="R106" i="20"/>
  <c r="R98" i="20"/>
  <c r="R90" i="20"/>
  <c r="R82" i="20"/>
  <c r="R74" i="20"/>
  <c r="R66" i="20"/>
  <c r="R58" i="20"/>
  <c r="R50" i="20"/>
  <c r="R42" i="20"/>
  <c r="R34" i="20"/>
  <c r="R26" i="20"/>
  <c r="R18" i="20"/>
  <c r="R14" i="20"/>
  <c r="R9" i="20"/>
  <c r="R7" i="20"/>
  <c r="R2" i="20"/>
  <c r="R188" i="20"/>
  <c r="R156" i="20"/>
  <c r="R148" i="20"/>
  <c r="R140" i="20"/>
  <c r="R132" i="20"/>
  <c r="R124" i="20"/>
  <c r="R116" i="20"/>
  <c r="R108" i="20"/>
  <c r="R100" i="20"/>
  <c r="R92" i="20"/>
  <c r="R196" i="20"/>
  <c r="R180" i="20"/>
  <c r="R172" i="20"/>
  <c r="R164" i="20"/>
  <c r="R89" i="20"/>
  <c r="R81" i="20"/>
  <c r="R73" i="20"/>
  <c r="R65" i="20"/>
  <c r="R57" i="20"/>
  <c r="R49" i="20"/>
  <c r="R41" i="20"/>
  <c r="R33" i="20"/>
  <c r="R25" i="20"/>
  <c r="R17" i="20"/>
  <c r="R15" i="20"/>
  <c r="R10" i="20"/>
  <c r="I7" i="20"/>
  <c r="R3" i="20"/>
  <c r="R86" i="20"/>
  <c r="R78" i="20"/>
  <c r="R70" i="20"/>
  <c r="R62" i="20"/>
  <c r="R54" i="20"/>
  <c r="R46" i="20"/>
  <c r="R38" i="20"/>
  <c r="R30" i="20"/>
  <c r="R22" i="20"/>
  <c r="R13" i="20"/>
  <c r="J12" i="20"/>
  <c r="J13" i="20" s="1"/>
  <c r="R6" i="20"/>
  <c r="G7" i="15"/>
  <c r="G4" i="15"/>
  <c r="G6" i="15"/>
  <c r="G12" i="15"/>
  <c r="G14" i="15"/>
  <c r="G5" i="15"/>
  <c r="G13" i="15"/>
  <c r="G21" i="15"/>
  <c r="G15" i="15"/>
  <c r="G17" i="15"/>
  <c r="G20" i="15"/>
  <c r="G9" i="15"/>
  <c r="G10" i="15"/>
  <c r="G18" i="15"/>
  <c r="G22" i="15"/>
  <c r="G3" i="15"/>
  <c r="G14" i="19"/>
  <c r="H7" i="19" s="1"/>
  <c r="I4" i="19"/>
  <c r="I5" i="19" s="1"/>
  <c r="I6" i="19" s="1"/>
  <c r="I7" i="19" s="1"/>
  <c r="I8" i="19" s="1"/>
  <c r="H4" i="19"/>
  <c r="H9" i="19"/>
  <c r="H10" i="19"/>
  <c r="H13" i="19"/>
  <c r="H11" i="19"/>
  <c r="H12" i="19"/>
  <c r="I4" i="18"/>
  <c r="I5" i="18" s="1"/>
  <c r="I6" i="18" s="1"/>
  <c r="I7" i="18" s="1"/>
  <c r="I8" i="18" s="1"/>
  <c r="G14" i="18"/>
  <c r="IV11" i="18"/>
  <c r="H11" i="18"/>
  <c r="H12" i="18"/>
  <c r="F8" i="17"/>
  <c r="E13" i="17"/>
  <c r="D14" i="17" s="1"/>
  <c r="D14" i="16"/>
  <c r="H3" i="16"/>
  <c r="F4" i="16"/>
  <c r="F6" i="16"/>
  <c r="F3" i="16"/>
  <c r="R1" i="21" l="1"/>
  <c r="E14" i="21" s="1"/>
  <c r="J13" i="21"/>
  <c r="Q1" i="21"/>
  <c r="E13" i="21" s="1"/>
  <c r="Q1" i="20"/>
  <c r="E13" i="20" s="1"/>
  <c r="R1" i="20"/>
  <c r="E14" i="20" s="1"/>
  <c r="I4" i="20" s="1"/>
  <c r="H5" i="19"/>
  <c r="H6" i="19"/>
  <c r="IV4" i="19"/>
  <c r="J10" i="19"/>
  <c r="IV8" i="19"/>
  <c r="J11" i="19"/>
  <c r="IV9" i="19"/>
  <c r="J5" i="19"/>
  <c r="J6" i="19" s="1"/>
  <c r="J7" i="19" s="1"/>
  <c r="IV3" i="19"/>
  <c r="IV7" i="19"/>
  <c r="J9" i="19"/>
  <c r="J4" i="19"/>
  <c r="IV2" i="19"/>
  <c r="J13" i="19"/>
  <c r="IV11" i="19"/>
  <c r="IV5" i="19"/>
  <c r="J12" i="19"/>
  <c r="IV10" i="19"/>
  <c r="L6" i="19"/>
  <c r="L7" i="19"/>
  <c r="H8" i="19"/>
  <c r="H14" i="19" s="1"/>
  <c r="L7" i="18"/>
  <c r="L6" i="18"/>
  <c r="H8" i="18"/>
  <c r="J11" i="18"/>
  <c r="IV9" i="18"/>
  <c r="H7" i="18"/>
  <c r="H4" i="18"/>
  <c r="J12" i="18"/>
  <c r="IV10" i="18"/>
  <c r="H6" i="18"/>
  <c r="H5" i="18"/>
  <c r="F7" i="17"/>
  <c r="F3" i="17"/>
  <c r="F6" i="17"/>
  <c r="F5" i="17"/>
  <c r="F4" i="17"/>
  <c r="H3" i="17"/>
  <c r="I4" i="21" l="1"/>
  <c r="IV6" i="19"/>
  <c r="J8" i="19"/>
  <c r="J4" i="18"/>
  <c r="IV2" i="18"/>
  <c r="H14" i="18"/>
  <c r="IV5" i="18"/>
  <c r="IV3" i="18"/>
  <c r="J5" i="18"/>
  <c r="J6" i="18" s="1"/>
  <c r="J7" i="18" s="1"/>
  <c r="J8" i="18" s="1"/>
  <c r="IV6" i="18"/>
  <c r="IV4" i="18"/>
</calcChain>
</file>

<file path=xl/comments1.xml><?xml version="1.0" encoding="utf-8"?>
<comments xmlns="http://schemas.openxmlformats.org/spreadsheetml/2006/main">
  <authors>
    <author>Dr. Jim Mirabella</author>
    <author>Jim</author>
  </authors>
  <commentList>
    <comment ref="A1" authorId="0" shapeId="0">
      <text>
        <r>
          <rPr>
            <b/>
            <sz val="9"/>
            <color indexed="81"/>
            <rFont val="Tahoma"/>
            <family val="2"/>
          </rPr>
          <t>Here you can enter identifiers for each observation, such as names or ids.  This column is not tabulated in the results.</t>
        </r>
      </text>
    </comment>
    <comment ref="B1" authorId="0" shapeId="0">
      <text>
        <r>
          <rPr>
            <b/>
            <sz val="9"/>
            <color indexed="81"/>
            <rFont val="Tahoma"/>
            <family val="2"/>
          </rPr>
          <t>Input the data values in this column.  There is no need to sort the data.</t>
        </r>
      </text>
    </comment>
    <comment ref="D2" authorId="1" shapeId="0">
      <text>
        <r>
          <rPr>
            <b/>
            <sz val="8"/>
            <color indexed="81"/>
            <rFont val="Tahoma"/>
            <family val="2"/>
          </rPr>
          <t>Enter the unique values that appear in the data so they can be tabulated.  Do not omit any of them.</t>
        </r>
      </text>
    </comment>
    <comment ref="E2" authorId="0" shapeId="0">
      <text>
        <r>
          <rPr>
            <b/>
            <sz val="9"/>
            <color indexed="81"/>
            <rFont val="Tahoma"/>
            <family val="2"/>
          </rPr>
          <t>The FREQUENCY is the total occurrences of each unique value in the data set.</t>
        </r>
        <r>
          <rPr>
            <sz val="9"/>
            <color indexed="81"/>
            <rFont val="Tahoma"/>
            <family val="2"/>
          </rPr>
          <t xml:space="preserve">
</t>
        </r>
      </text>
    </comment>
    <comment ref="F2" authorId="0" shapeId="0">
      <text>
        <r>
          <rPr>
            <b/>
            <sz val="9"/>
            <color indexed="81"/>
            <rFont val="Tahoma"/>
            <family val="2"/>
          </rPr>
          <t>The RELATIVE FREQUENCY is the % of the data set in which the unique value appears.</t>
        </r>
      </text>
    </comment>
    <comment ref="E13" authorId="0" shapeId="0">
      <text>
        <r>
          <rPr>
            <b/>
            <sz val="9"/>
            <color indexed="81"/>
            <rFont val="Tahoma"/>
            <family val="2"/>
          </rPr>
          <t>This is the sample size (i.e., the number of values in the data set).  If it doesn't match with the total in the data set, then some values were not included in this table and should be added.</t>
        </r>
      </text>
    </comment>
  </commentList>
</comments>
</file>

<file path=xl/comments2.xml><?xml version="1.0" encoding="utf-8"?>
<comments xmlns="http://schemas.openxmlformats.org/spreadsheetml/2006/main">
  <authors>
    <author>Dr. Jim Mirabella</author>
    <author>Jim</author>
  </authors>
  <commentList>
    <comment ref="A1" authorId="0" shapeId="0">
      <text>
        <r>
          <rPr>
            <b/>
            <sz val="9"/>
            <color indexed="81"/>
            <rFont val="Tahoma"/>
            <family val="2"/>
          </rPr>
          <t>Here you can enter identifiers for each observation, such as names or ids.  This column is not tabulated in the results.</t>
        </r>
      </text>
    </comment>
    <comment ref="B1" authorId="0" shapeId="0">
      <text>
        <r>
          <rPr>
            <b/>
            <sz val="9"/>
            <color indexed="81"/>
            <rFont val="Tahoma"/>
            <family val="2"/>
          </rPr>
          <t>Input the data values in this column.  There is no need to sort the data.</t>
        </r>
      </text>
    </comment>
    <comment ref="D2" authorId="1" shapeId="0">
      <text>
        <r>
          <rPr>
            <b/>
            <sz val="8"/>
            <color indexed="81"/>
            <rFont val="Tahoma"/>
            <family val="2"/>
          </rPr>
          <t>Enter the unique values that appear in the data so they can be tabulated.  Do not omit any of them.</t>
        </r>
      </text>
    </comment>
    <comment ref="E2" authorId="0" shapeId="0">
      <text>
        <r>
          <rPr>
            <b/>
            <sz val="9"/>
            <color indexed="81"/>
            <rFont val="Tahoma"/>
            <family val="2"/>
          </rPr>
          <t>The FREQUENCY is the total occurrences of each unique value in the data set.</t>
        </r>
        <r>
          <rPr>
            <sz val="9"/>
            <color indexed="81"/>
            <rFont val="Tahoma"/>
            <family val="2"/>
          </rPr>
          <t xml:space="preserve">
</t>
        </r>
      </text>
    </comment>
    <comment ref="F2" authorId="0" shapeId="0">
      <text>
        <r>
          <rPr>
            <b/>
            <sz val="9"/>
            <color indexed="81"/>
            <rFont val="Tahoma"/>
            <family val="2"/>
          </rPr>
          <t>The RELATIVE FREQUENCY is the % of the data set in which the unique value appears.</t>
        </r>
      </text>
    </comment>
    <comment ref="E13" authorId="0" shapeId="0">
      <text>
        <r>
          <rPr>
            <b/>
            <sz val="9"/>
            <color indexed="81"/>
            <rFont val="Tahoma"/>
            <family val="2"/>
          </rPr>
          <t>This is the sample size (i.e., the number of values in the data set).  If it doesn't match with the total in the data set, then some values were not included in this table and should be added.</t>
        </r>
      </text>
    </comment>
  </commentList>
</comments>
</file>

<file path=xl/comments3.xml><?xml version="1.0" encoding="utf-8"?>
<comments xmlns="http://schemas.openxmlformats.org/spreadsheetml/2006/main">
  <authors>
    <author>Dr. Jim Mirabella</author>
  </authors>
  <commentList>
    <comment ref="A1" authorId="0" shapeId="0">
      <text>
        <r>
          <rPr>
            <b/>
            <sz val="9"/>
            <color indexed="81"/>
            <rFont val="Tahoma"/>
            <family val="2"/>
          </rPr>
          <t>Here you can enter identifiers for each observation, such as names or ids.  This column is not tabulated in the results.</t>
        </r>
      </text>
    </comment>
    <comment ref="B1" authorId="0" shapeId="0">
      <text>
        <r>
          <rPr>
            <b/>
            <sz val="9"/>
            <color indexed="81"/>
            <rFont val="Tahoma"/>
            <family val="2"/>
          </rPr>
          <t>Input the data values in this column.  There is no need to sort the data.</t>
        </r>
      </text>
    </comment>
    <comment ref="D3" authorId="0" shapeId="0">
      <text>
        <r>
          <rPr>
            <b/>
            <sz val="9"/>
            <color indexed="81"/>
            <rFont val="Tahoma"/>
            <family val="2"/>
          </rPr>
          <t>These are the lower limits of each range in which to tabulate frequencies.  Values must be greater than or equal to this value to be counted here.  The lower limit of each row should equal the upper limit of the prior row so there are no gaps and no overlaps.  The first row should be low enough to capture the smallest value in the data set.</t>
        </r>
      </text>
    </comment>
    <comment ref="F3" authorId="0" shapeId="0">
      <text>
        <r>
          <rPr>
            <b/>
            <sz val="9"/>
            <color indexed="81"/>
            <rFont val="Tahoma"/>
            <family val="2"/>
          </rPr>
          <t>These are the upper limits of each range in which to tabulate frequencies.  Values must be less than this value to be counted here.  The differences from lower to upper limit of each row should be equal (although exceptions can be made in the first and last row to capture extreme values). The first row should be high enough to capture the largest value in the data set.</t>
        </r>
      </text>
    </comment>
    <comment ref="G3" authorId="0" shapeId="0">
      <text>
        <r>
          <rPr>
            <b/>
            <sz val="9"/>
            <color indexed="81"/>
            <rFont val="Tahoma"/>
            <family val="2"/>
          </rPr>
          <t>The FREQUENCY is the total occurrences of values in the data set that are between the lower and upper limits.</t>
        </r>
      </text>
    </comment>
    <comment ref="H3" authorId="0" shapeId="0">
      <text>
        <r>
          <rPr>
            <b/>
            <sz val="9"/>
            <color indexed="81"/>
            <rFont val="Tahoma"/>
            <family val="2"/>
          </rPr>
          <t>The RELATIVE FREQUENCY is the % of the data set in which the values in the chosen range appear.  It is computed as the Frequency divided by the sample size.</t>
        </r>
      </text>
    </comment>
    <comment ref="I3" authorId="0" shapeId="0">
      <text>
        <r>
          <rPr>
            <b/>
            <sz val="9"/>
            <color indexed="81"/>
            <rFont val="Tahoma"/>
            <family val="2"/>
          </rPr>
          <t>The CUMULATIVE FREQUENCY tells you how many observations are in this range or lower. It is computed by adding the frequency totals of this row and all prior rows.</t>
        </r>
      </text>
    </comment>
    <comment ref="J3" authorId="0" shapeId="0">
      <text>
        <r>
          <rPr>
            <b/>
            <sz val="9"/>
            <color indexed="81"/>
            <rFont val="Tahoma"/>
            <family val="2"/>
          </rPr>
          <t>The CUMULATIVE RELATIVE FREQUENCY tells you the percent of total observations are in this range or lower. It is computed by adding the relative frequency totals of this row and all prior rows or by dividing this row's cumulative frequency by the sample size.</t>
        </r>
      </text>
    </comment>
    <comment ref="G14" authorId="0" shapeId="0">
      <text>
        <r>
          <rPr>
            <b/>
            <sz val="9"/>
            <color indexed="81"/>
            <rFont val="Tahoma"/>
            <family val="2"/>
          </rPr>
          <t>This is the sample size (i.e., the number of values in the data set).  If it doesn't match with the total in the data set, then some values were not included in this table and should be added or some were included more than once because of overlapping intervals capturing the same values.</t>
        </r>
      </text>
    </comment>
    <comment ref="G15" authorId="0" shapeId="0">
      <text>
        <r>
          <rPr>
            <b/>
            <sz val="8"/>
            <color indexed="81"/>
            <rFont val="Tahoma"/>
            <family val="2"/>
          </rPr>
          <t xml:space="preserve">Also known as "n"
</t>
        </r>
      </text>
    </comment>
  </commentList>
</comments>
</file>

<file path=xl/comments4.xml><?xml version="1.0" encoding="utf-8"?>
<comments xmlns="http://schemas.openxmlformats.org/spreadsheetml/2006/main">
  <authors>
    <author>Dr. Jim Mirabella</author>
  </authors>
  <commentList>
    <comment ref="A1" authorId="0" shapeId="0">
      <text>
        <r>
          <rPr>
            <b/>
            <sz val="9"/>
            <color indexed="81"/>
            <rFont val="Tahoma"/>
            <family val="2"/>
          </rPr>
          <t>Here you can enter identifiers for each observation, such as names or ids.  This column is not tabulated in the results.</t>
        </r>
      </text>
    </comment>
    <comment ref="B1" authorId="0" shapeId="0">
      <text>
        <r>
          <rPr>
            <b/>
            <sz val="9"/>
            <color indexed="81"/>
            <rFont val="Tahoma"/>
            <family val="2"/>
          </rPr>
          <t>Input the data values in this column.  There is no need to sort the data.</t>
        </r>
      </text>
    </comment>
    <comment ref="D3" authorId="0" shapeId="0">
      <text>
        <r>
          <rPr>
            <b/>
            <sz val="9"/>
            <color indexed="81"/>
            <rFont val="Tahoma"/>
            <family val="2"/>
          </rPr>
          <t>These are the lower limits of each range in which to tabulate frequencies.  Values must be greater than or equal to this value to be counted here.  The lower limit of each row should equal the upper limit of the prior row so there are no gaps and no overlaps.  The first row should be low enough to capture the smallest value in the data set.</t>
        </r>
      </text>
    </comment>
    <comment ref="F3" authorId="0" shapeId="0">
      <text>
        <r>
          <rPr>
            <b/>
            <sz val="9"/>
            <color indexed="81"/>
            <rFont val="Tahoma"/>
            <family val="2"/>
          </rPr>
          <t>These are the upper limits of each range in which to tabulate frequencies.  Values must be less than this value to be counted here.  The differences from lower to upper limit of each row should be equal (although exceptions can be made in the first and last row to capture extreme values). The first row should be high enough to capture the largest value in the data set.</t>
        </r>
      </text>
    </comment>
    <comment ref="G3" authorId="0" shapeId="0">
      <text>
        <r>
          <rPr>
            <b/>
            <sz val="9"/>
            <color indexed="81"/>
            <rFont val="Tahoma"/>
            <family val="2"/>
          </rPr>
          <t>The FREQUENCY is the total occurrences of values in the data set that are between the lower and upper limits.</t>
        </r>
      </text>
    </comment>
    <comment ref="H3" authorId="0" shapeId="0">
      <text>
        <r>
          <rPr>
            <b/>
            <sz val="9"/>
            <color indexed="81"/>
            <rFont val="Tahoma"/>
            <family val="2"/>
          </rPr>
          <t>The RELATIVE FREQUENCY is the % of the data set in which the values in the chosen range appear.  It is computed as the Frequency divided by the sample size.</t>
        </r>
      </text>
    </comment>
    <comment ref="I3" authorId="0" shapeId="0">
      <text>
        <r>
          <rPr>
            <b/>
            <sz val="9"/>
            <color indexed="81"/>
            <rFont val="Tahoma"/>
            <family val="2"/>
          </rPr>
          <t>The CUMULATIVE FREQUENCY tells you how many observations are in this range or lower. It is computed by adding the frequency totals of this row and all prior rows.</t>
        </r>
      </text>
    </comment>
    <comment ref="J3" authorId="0" shapeId="0">
      <text>
        <r>
          <rPr>
            <b/>
            <sz val="9"/>
            <color indexed="81"/>
            <rFont val="Tahoma"/>
            <family val="2"/>
          </rPr>
          <t>The CUMULATIVE RELATIVE FREQUENCY tells you the percent of total observations are in this range or lower. It is computed by adding the relative frequency totals of this row and all prior rows or by dividing this row's cumulative frequency by the sample size.</t>
        </r>
      </text>
    </comment>
    <comment ref="G14" authorId="0" shapeId="0">
      <text>
        <r>
          <rPr>
            <b/>
            <sz val="9"/>
            <color indexed="81"/>
            <rFont val="Tahoma"/>
            <family val="2"/>
          </rPr>
          <t>This is the sample size (i.e., the number of values in the data set).  If it doesn't match with the total in the data set, then some values were not included in this table and should be added or some were included more than once because of overlapping intervals capturing the same values.</t>
        </r>
      </text>
    </comment>
    <comment ref="G15" authorId="0" shapeId="0">
      <text>
        <r>
          <rPr>
            <b/>
            <sz val="8"/>
            <color indexed="81"/>
            <rFont val="Tahoma"/>
            <family val="2"/>
          </rPr>
          <t xml:space="preserve">Also known as "n"
</t>
        </r>
      </text>
    </comment>
  </commentList>
</comments>
</file>

<file path=xl/comments5.xml><?xml version="1.0" encoding="utf-8"?>
<comments xmlns="http://schemas.openxmlformats.org/spreadsheetml/2006/main">
  <authors>
    <author>Dr. Jim Mirabella</author>
  </authors>
  <commentList>
    <comment ref="A1" authorId="0" shapeId="0">
      <text>
        <r>
          <rPr>
            <b/>
            <sz val="9"/>
            <color indexed="81"/>
            <rFont val="Tahoma"/>
            <family val="2"/>
          </rPr>
          <t>Here you can enter identifiers for each observation, such as names or ids.  This column is not tabulated in the results.</t>
        </r>
      </text>
    </comment>
    <comment ref="B1" authorId="0" shapeId="0">
      <text>
        <r>
          <rPr>
            <b/>
            <sz val="9"/>
            <color indexed="81"/>
            <rFont val="Tahoma"/>
            <family val="2"/>
          </rPr>
          <t>Input the data values in this column.  There is no need to sort the data.  All data must be whole numbers between 0 and 199.</t>
        </r>
      </text>
    </comment>
  </commentList>
</comments>
</file>

<file path=xl/comments6.xml><?xml version="1.0" encoding="utf-8"?>
<comments xmlns="http://schemas.openxmlformats.org/spreadsheetml/2006/main">
  <authors>
    <author>Dr. Jim Mirabella</author>
    <author>Jim Mirabella</author>
  </authors>
  <commentList>
    <comment ref="A1" authorId="0" shapeId="0">
      <text>
        <r>
          <rPr>
            <b/>
            <sz val="9"/>
            <color indexed="81"/>
            <rFont val="Tahoma"/>
            <family val="2"/>
          </rPr>
          <t>Here you can enter identifiers for each observation, such as names or ids.  This column is not tabulated in the results.</t>
        </r>
      </text>
    </comment>
    <comment ref="B1" authorId="0" shapeId="0">
      <text>
        <r>
          <rPr>
            <b/>
            <sz val="9"/>
            <color indexed="81"/>
            <rFont val="Tahoma"/>
            <family val="2"/>
          </rPr>
          <t>Input the data values in this column.  There is no need to sort the data.</t>
        </r>
      </text>
    </comment>
    <comment ref="D3" authorId="1" shapeId="0">
      <text>
        <r>
          <rPr>
            <b/>
            <sz val="8"/>
            <color indexed="81"/>
            <rFont val="Tahoma"/>
            <family val="2"/>
          </rPr>
          <t xml:space="preserve">Also average.  Sum of data items divided by number of data items.
Best statistic to use when profiling a data set that does not have extreme values and is somewhat symmetrical.
</t>
        </r>
        <r>
          <rPr>
            <sz val="8"/>
            <color indexed="81"/>
            <rFont val="Tahoma"/>
            <family val="2"/>
          </rPr>
          <t xml:space="preserve">
</t>
        </r>
      </text>
    </comment>
    <comment ref="H3" authorId="1" shapeId="0">
      <text>
        <r>
          <rPr>
            <b/>
            <sz val="8"/>
            <color indexed="81"/>
            <rFont val="Tahoma"/>
            <family val="2"/>
          </rPr>
          <t>Difference between the maximum and the minimum.</t>
        </r>
        <r>
          <rPr>
            <sz val="8"/>
            <color indexed="81"/>
            <rFont val="Tahoma"/>
            <family val="2"/>
          </rPr>
          <t xml:space="preserve">
</t>
        </r>
      </text>
    </comment>
    <comment ref="D4" authorId="1" shapeId="0">
      <text>
        <r>
          <rPr>
            <b/>
            <sz val="8"/>
            <color indexed="81"/>
            <rFont val="Tahoma"/>
            <family val="2"/>
          </rPr>
          <t>Middle number in a data set.  If there is an odd number of data items for example: 11, then the median is the 6th largest entry.  If there are 12 items then the median is between the 6th and 7th largest entries.  Merely the 6th and 7th entries and divide by 2.  The MEDIAN is also the 50th percentile.  The MEDIAN is unaffected by outliers.</t>
        </r>
      </text>
    </comment>
    <comment ref="H4" authorId="1" shapeId="0">
      <text>
        <r>
          <rPr>
            <b/>
            <sz val="8"/>
            <color indexed="81"/>
            <rFont val="Tahoma"/>
            <family val="2"/>
          </rPr>
          <t>Difference between the first and third quartiles.   Also indicates the size of the "middle 50%."</t>
        </r>
      </text>
    </comment>
    <comment ref="D5" authorId="1" shapeId="0">
      <text>
        <r>
          <rPr>
            <b/>
            <sz val="8"/>
            <color indexed="81"/>
            <rFont val="Tahoma"/>
            <family val="2"/>
          </rPr>
          <t>The data value that occurs most often in the data set.  If more than one entry occurs the same number of times then the mode loses its meaning.  
Best statistic to use when profiling a data set that consists of a few repeated values, such as the # of children per family.</t>
        </r>
      </text>
    </comment>
    <comment ref="H5" authorId="1" shapeId="0">
      <text>
        <r>
          <rPr>
            <b/>
            <sz val="8"/>
            <color indexed="81"/>
            <rFont val="Tahoma"/>
            <family val="2"/>
          </rPr>
          <t>Average weighted distance of all observations around the mean.  It is used in conjunction with the mean to compute probabilities.  As shown below, there are expected percentages of data within so many standard deviations from the mean.</t>
        </r>
      </text>
    </comment>
    <comment ref="D6" authorId="1" shapeId="0">
      <text>
        <r>
          <rPr>
            <b/>
            <sz val="8"/>
            <color indexed="81"/>
            <rFont val="Tahoma"/>
            <family val="2"/>
          </rPr>
          <t xml:space="preserve">This is just the average of the Minimum and Maximum values; i.e., it is the midpoint between the two extremes, but it is not necessarily reflective of where the mean or median lie. </t>
        </r>
      </text>
    </comment>
    <comment ref="H6" authorId="1" shapeId="0">
      <text>
        <r>
          <rPr>
            <b/>
            <sz val="8"/>
            <color indexed="81"/>
            <rFont val="Tahoma"/>
            <family val="2"/>
          </rPr>
          <t>The standard deviation squared.  While it is a common statistic, the units for a variance are meaningless, making this statistic not preferable.</t>
        </r>
        <r>
          <rPr>
            <sz val="8"/>
            <color indexed="81"/>
            <rFont val="Tahoma"/>
            <family val="2"/>
          </rPr>
          <t xml:space="preserve">
</t>
        </r>
      </text>
    </comment>
    <comment ref="H7" authorId="1" shapeId="0">
      <text>
        <r>
          <rPr>
            <b/>
            <sz val="8"/>
            <color indexed="81"/>
            <rFont val="Tahoma"/>
            <family val="2"/>
          </rPr>
          <t>Gives a relative measure to the dispersion so you can determine if the standard deviation is truly large or small.  It is computed as the standard deviation as a percentage of the mean.</t>
        </r>
        <r>
          <rPr>
            <sz val="8"/>
            <color indexed="81"/>
            <rFont val="Tahoma"/>
            <family val="2"/>
          </rPr>
          <t xml:space="preserve">
</t>
        </r>
      </text>
    </comment>
    <comment ref="D10" authorId="1" shapeId="0">
      <text>
        <r>
          <rPr>
            <b/>
            <sz val="8"/>
            <color indexed="81"/>
            <rFont val="Tahoma"/>
            <family val="2"/>
          </rPr>
          <t>The total number of observations in the sample.</t>
        </r>
        <r>
          <rPr>
            <sz val="8"/>
            <color indexed="81"/>
            <rFont val="Tahoma"/>
            <family val="2"/>
          </rPr>
          <t xml:space="preserve">
</t>
        </r>
      </text>
    </comment>
    <comment ref="J10" authorId="0" shapeId="0">
      <text>
        <r>
          <rPr>
            <b/>
            <sz val="8"/>
            <color indexed="81"/>
            <rFont val="Tahoma"/>
            <family val="2"/>
          </rPr>
          <t xml:space="preserve">In a symmetrical, bell-shaped, normal distribution, it is expected that approximately 68% of the data is within one standard deviation of the mean.
</t>
        </r>
      </text>
    </comment>
    <comment ref="D11" authorId="1" shapeId="0">
      <text>
        <r>
          <rPr>
            <b/>
            <sz val="8"/>
            <color indexed="81"/>
            <rFont val="Tahoma"/>
            <family val="2"/>
          </rPr>
          <t>The smallest number in the data set.</t>
        </r>
        <r>
          <rPr>
            <sz val="8"/>
            <color indexed="81"/>
            <rFont val="Tahoma"/>
            <family val="2"/>
          </rPr>
          <t xml:space="preserve">
</t>
        </r>
      </text>
    </comment>
    <comment ref="D12" authorId="1" shapeId="0">
      <text>
        <r>
          <rPr>
            <b/>
            <sz val="8"/>
            <color indexed="81"/>
            <rFont val="Tahoma"/>
            <family val="2"/>
          </rPr>
          <t>The largest number in the data set.</t>
        </r>
        <r>
          <rPr>
            <sz val="8"/>
            <color indexed="81"/>
            <rFont val="Tahoma"/>
            <family val="2"/>
          </rPr>
          <t xml:space="preserve">
</t>
        </r>
      </text>
    </comment>
    <comment ref="D13" authorId="1" shapeId="0">
      <text>
        <r>
          <rPr>
            <b/>
            <sz val="8"/>
            <color indexed="81"/>
            <rFont val="Tahoma"/>
            <family val="2"/>
          </rPr>
          <t>The observation such that 25% of the data is less than its value and 75% is greater than its value.  Also referred to as the "lower quartile."</t>
        </r>
        <r>
          <rPr>
            <sz val="8"/>
            <color indexed="81"/>
            <rFont val="Tahoma"/>
            <family val="2"/>
          </rPr>
          <t xml:space="preserve">
</t>
        </r>
      </text>
    </comment>
    <comment ref="J13" authorId="0" shapeId="0">
      <text>
        <r>
          <rPr>
            <b/>
            <sz val="8"/>
            <color indexed="81"/>
            <rFont val="Tahoma"/>
            <family val="2"/>
          </rPr>
          <t>In a symmetrical, bell-shaped, normal distribution, it is expected that approximately 95% of the data is within two standard deviations of the mean.</t>
        </r>
      </text>
    </comment>
    <comment ref="D14" authorId="1" shapeId="0">
      <text>
        <r>
          <rPr>
            <b/>
            <sz val="8"/>
            <color indexed="81"/>
            <rFont val="Tahoma"/>
            <family val="2"/>
          </rPr>
          <t>The observation such that 75% of the data is less than its value and 25% is greater than its value.  Also referred to as the "upper quartile."</t>
        </r>
        <r>
          <rPr>
            <sz val="8"/>
            <color indexed="81"/>
            <rFont val="Tahoma"/>
            <family val="2"/>
          </rPr>
          <t xml:space="preserve">
</t>
        </r>
      </text>
    </comment>
    <comment ref="D16" authorId="1" shapeId="0">
      <text>
        <r>
          <rPr>
            <b/>
            <sz val="8"/>
            <color indexed="81"/>
            <rFont val="Tahoma"/>
            <family val="2"/>
          </rPr>
          <t>For the kth percentile, k % of the observations fall below this value.</t>
        </r>
      </text>
    </comment>
    <comment ref="J16" authorId="0" shapeId="0">
      <text>
        <r>
          <rPr>
            <b/>
            <sz val="8"/>
            <color indexed="81"/>
            <rFont val="Tahoma"/>
            <family val="2"/>
          </rPr>
          <t>In a symmetrical, bell-shaped, normal distribution, it is expected that almost 100% of the data is within three standard deviations of the mean.</t>
        </r>
      </text>
    </comment>
  </commentList>
</comments>
</file>

<file path=xl/comments7.xml><?xml version="1.0" encoding="utf-8"?>
<comments xmlns="http://schemas.openxmlformats.org/spreadsheetml/2006/main">
  <authors>
    <author>Dr. Jim Mirabella</author>
    <author>Jim Mirabella</author>
  </authors>
  <commentList>
    <comment ref="A1" authorId="0" shapeId="0">
      <text>
        <r>
          <rPr>
            <b/>
            <sz val="9"/>
            <color indexed="81"/>
            <rFont val="Tahoma"/>
            <family val="2"/>
          </rPr>
          <t>Here you can enter identifiers for each observation, such as names or ids.  This column is not tabulated in the results.</t>
        </r>
      </text>
    </comment>
    <comment ref="B1" authorId="0" shapeId="0">
      <text>
        <r>
          <rPr>
            <b/>
            <sz val="9"/>
            <color indexed="81"/>
            <rFont val="Tahoma"/>
            <family val="2"/>
          </rPr>
          <t>Input the data values in this column.  There is no need to sort the data.</t>
        </r>
      </text>
    </comment>
    <comment ref="D3" authorId="1" shapeId="0">
      <text>
        <r>
          <rPr>
            <b/>
            <sz val="8"/>
            <color indexed="81"/>
            <rFont val="Tahoma"/>
            <family val="2"/>
          </rPr>
          <t xml:space="preserve">Also average.  Sum of data items divided by number of data items.
Best statistic to use when profiling a data set that does not have extreme values and is somewhat symmetrical.
</t>
        </r>
        <r>
          <rPr>
            <sz val="8"/>
            <color indexed="81"/>
            <rFont val="Tahoma"/>
            <family val="2"/>
          </rPr>
          <t xml:space="preserve">
</t>
        </r>
      </text>
    </comment>
    <comment ref="H3" authorId="1" shapeId="0">
      <text>
        <r>
          <rPr>
            <b/>
            <sz val="8"/>
            <color indexed="81"/>
            <rFont val="Tahoma"/>
            <family val="2"/>
          </rPr>
          <t>Difference between the maximum and the minimum.</t>
        </r>
        <r>
          <rPr>
            <sz val="8"/>
            <color indexed="81"/>
            <rFont val="Tahoma"/>
            <family val="2"/>
          </rPr>
          <t xml:space="preserve">
</t>
        </r>
      </text>
    </comment>
    <comment ref="D4" authorId="1" shapeId="0">
      <text>
        <r>
          <rPr>
            <b/>
            <sz val="8"/>
            <color indexed="81"/>
            <rFont val="Tahoma"/>
            <family val="2"/>
          </rPr>
          <t>Middle number in a data set.  If there is an odd number of data items for example: 11, then the median is the 6th largest entry.  If there are 12 items then the median is between the 6th and 7th largest entries.  Merely the 6th and 7th entries and divide by 2.  The MEDIAN is also the 50th percentile.  The MEDIAN is unaffected by outliers.</t>
        </r>
      </text>
    </comment>
    <comment ref="H4" authorId="1" shapeId="0">
      <text>
        <r>
          <rPr>
            <b/>
            <sz val="8"/>
            <color indexed="81"/>
            <rFont val="Tahoma"/>
            <family val="2"/>
          </rPr>
          <t>Difference between the first and third quartiles.   Also indicates the size of the "middle 50%."</t>
        </r>
      </text>
    </comment>
    <comment ref="D5" authorId="1" shapeId="0">
      <text>
        <r>
          <rPr>
            <b/>
            <sz val="8"/>
            <color indexed="81"/>
            <rFont val="Tahoma"/>
            <family val="2"/>
          </rPr>
          <t>The data value that occurs most often in the data set.  If more than one entry occurs the same number of times then the mode loses its meaning.  
Best statistic to use when profiling a data set that consists of a few repeated values, such as the # of children per family.</t>
        </r>
      </text>
    </comment>
    <comment ref="H5" authorId="1" shapeId="0">
      <text>
        <r>
          <rPr>
            <b/>
            <sz val="8"/>
            <color indexed="81"/>
            <rFont val="Tahoma"/>
            <family val="2"/>
          </rPr>
          <t>Average weighted distance of all observations around the mean.  It is used in conjunction with the mean to compute probabilities.  As shown below, there are expected percentages of data within so many standard deviations from the mean.</t>
        </r>
      </text>
    </comment>
    <comment ref="D6" authorId="1" shapeId="0">
      <text>
        <r>
          <rPr>
            <b/>
            <sz val="8"/>
            <color indexed="81"/>
            <rFont val="Tahoma"/>
            <family val="2"/>
          </rPr>
          <t xml:space="preserve">This is just the average of the Minimum and Maximum values; i.e., it is the midpoint between the two extremes, but it is not necessarily reflective of where the mean or median lie. </t>
        </r>
      </text>
    </comment>
    <comment ref="H6" authorId="1" shapeId="0">
      <text>
        <r>
          <rPr>
            <b/>
            <sz val="8"/>
            <color indexed="81"/>
            <rFont val="Tahoma"/>
            <family val="2"/>
          </rPr>
          <t>The standard deviation squared.  While it is a common statistic, the units for a variance are meaningless, making this statistic not preferable.</t>
        </r>
        <r>
          <rPr>
            <sz val="8"/>
            <color indexed="81"/>
            <rFont val="Tahoma"/>
            <family val="2"/>
          </rPr>
          <t xml:space="preserve">
</t>
        </r>
      </text>
    </comment>
    <comment ref="H7" authorId="1" shapeId="0">
      <text>
        <r>
          <rPr>
            <b/>
            <sz val="8"/>
            <color indexed="81"/>
            <rFont val="Tahoma"/>
            <family val="2"/>
          </rPr>
          <t>Gives a relative measure to the dispersion so you can determine if the standard deviation is truly large or small.  It is computed as the standard deviation as a percentage of the mean.</t>
        </r>
        <r>
          <rPr>
            <sz val="8"/>
            <color indexed="81"/>
            <rFont val="Tahoma"/>
            <family val="2"/>
          </rPr>
          <t xml:space="preserve">
</t>
        </r>
      </text>
    </comment>
    <comment ref="D10" authorId="1" shapeId="0">
      <text>
        <r>
          <rPr>
            <b/>
            <sz val="8"/>
            <color indexed="81"/>
            <rFont val="Tahoma"/>
            <family val="2"/>
          </rPr>
          <t>The total number of observations in the sample.</t>
        </r>
        <r>
          <rPr>
            <sz val="8"/>
            <color indexed="81"/>
            <rFont val="Tahoma"/>
            <family val="2"/>
          </rPr>
          <t xml:space="preserve">
</t>
        </r>
      </text>
    </comment>
    <comment ref="J10" authorId="0" shapeId="0">
      <text>
        <r>
          <rPr>
            <b/>
            <sz val="8"/>
            <color indexed="81"/>
            <rFont val="Tahoma"/>
            <family val="2"/>
          </rPr>
          <t xml:space="preserve">In a symmetrical, bell-shaped, normal distribution, it is expected that approximately 68% of the data is within one standard deviation of the mean.
</t>
        </r>
      </text>
    </comment>
    <comment ref="D11" authorId="1" shapeId="0">
      <text>
        <r>
          <rPr>
            <b/>
            <sz val="8"/>
            <color indexed="81"/>
            <rFont val="Tahoma"/>
            <family val="2"/>
          </rPr>
          <t>The smallest number in the data set.</t>
        </r>
        <r>
          <rPr>
            <sz val="8"/>
            <color indexed="81"/>
            <rFont val="Tahoma"/>
            <family val="2"/>
          </rPr>
          <t xml:space="preserve">
</t>
        </r>
      </text>
    </comment>
    <comment ref="D12" authorId="1" shapeId="0">
      <text>
        <r>
          <rPr>
            <b/>
            <sz val="8"/>
            <color indexed="81"/>
            <rFont val="Tahoma"/>
            <family val="2"/>
          </rPr>
          <t>The largest number in the data set.</t>
        </r>
        <r>
          <rPr>
            <sz val="8"/>
            <color indexed="81"/>
            <rFont val="Tahoma"/>
            <family val="2"/>
          </rPr>
          <t xml:space="preserve">
</t>
        </r>
      </text>
    </comment>
    <comment ref="D13" authorId="1" shapeId="0">
      <text>
        <r>
          <rPr>
            <b/>
            <sz val="8"/>
            <color indexed="81"/>
            <rFont val="Tahoma"/>
            <family val="2"/>
          </rPr>
          <t>The observation such that 25% of the data is less than its value and 75% is greater than its value.  Also referred to as the "lower quartile."</t>
        </r>
        <r>
          <rPr>
            <sz val="8"/>
            <color indexed="81"/>
            <rFont val="Tahoma"/>
            <family val="2"/>
          </rPr>
          <t xml:space="preserve">
</t>
        </r>
      </text>
    </comment>
    <comment ref="J13" authorId="0" shapeId="0">
      <text>
        <r>
          <rPr>
            <b/>
            <sz val="8"/>
            <color indexed="81"/>
            <rFont val="Tahoma"/>
            <family val="2"/>
          </rPr>
          <t>In a symmetrical, bell-shaped, normal distribution, it is expected that approximately 95% of the data is within two standard deviations of the mean.</t>
        </r>
      </text>
    </comment>
    <comment ref="D14" authorId="1" shapeId="0">
      <text>
        <r>
          <rPr>
            <b/>
            <sz val="8"/>
            <color indexed="81"/>
            <rFont val="Tahoma"/>
            <family val="2"/>
          </rPr>
          <t>The observation such that 75% of the data is less than its value and 25% is greater than its value.  Also referred to as the "upper quartile."</t>
        </r>
        <r>
          <rPr>
            <sz val="8"/>
            <color indexed="81"/>
            <rFont val="Tahoma"/>
            <family val="2"/>
          </rPr>
          <t xml:space="preserve">
</t>
        </r>
      </text>
    </comment>
    <comment ref="D16" authorId="1" shapeId="0">
      <text>
        <r>
          <rPr>
            <b/>
            <sz val="8"/>
            <color indexed="81"/>
            <rFont val="Tahoma"/>
            <family val="2"/>
          </rPr>
          <t>For the kth percentile, k % of the observations fall below this value.</t>
        </r>
      </text>
    </comment>
    <comment ref="J16" authorId="0" shapeId="0">
      <text>
        <r>
          <rPr>
            <b/>
            <sz val="8"/>
            <color indexed="81"/>
            <rFont val="Tahoma"/>
            <family val="2"/>
          </rPr>
          <t>In a symmetrical, bell-shaped, normal distribution, it is expected that almost 100% of the data is within three standard deviations of the mean.</t>
        </r>
      </text>
    </comment>
  </commentList>
</comments>
</file>

<file path=xl/sharedStrings.xml><?xml version="1.0" encoding="utf-8"?>
<sst xmlns="http://schemas.openxmlformats.org/spreadsheetml/2006/main" count="1821" uniqueCount="326">
  <si>
    <t>Observation #</t>
  </si>
  <si>
    <t>Data</t>
  </si>
  <si>
    <t>Relative</t>
  </si>
  <si>
    <t>Observation 1</t>
  </si>
  <si>
    <t>Values</t>
  </si>
  <si>
    <t>Frequency</t>
  </si>
  <si>
    <t>Observation 2</t>
  </si>
  <si>
    <t>Observation 3</t>
  </si>
  <si>
    <t>Observation 4</t>
  </si>
  <si>
    <t>Observation 5</t>
  </si>
  <si>
    <t>Observation 6</t>
  </si>
  <si>
    <t>Observation 7</t>
  </si>
  <si>
    <t>Observation 8</t>
  </si>
  <si>
    <t>Observation 9</t>
  </si>
  <si>
    <t>Observation 10</t>
  </si>
  <si>
    <t>Observation 11</t>
  </si>
  <si>
    <t>Observation 12</t>
  </si>
  <si>
    <t>TOTAL</t>
  </si>
  <si>
    <t>Observation 13</t>
  </si>
  <si>
    <t>Observation 14</t>
  </si>
  <si>
    <t>Observation 15</t>
  </si>
  <si>
    <t>Observation 16</t>
  </si>
  <si>
    <t>Observation 17</t>
  </si>
  <si>
    <t>Observation 18</t>
  </si>
  <si>
    <t>Observation 19</t>
  </si>
  <si>
    <t>Observation 20</t>
  </si>
  <si>
    <t>Observation 21</t>
  </si>
  <si>
    <t>Observation 22</t>
  </si>
  <si>
    <t>Observation 23</t>
  </si>
  <si>
    <t>Observation 24</t>
  </si>
  <si>
    <t>Observation 25</t>
  </si>
  <si>
    <t>Observation 26</t>
  </si>
  <si>
    <t>Observation 27</t>
  </si>
  <si>
    <t>Observation 28</t>
  </si>
  <si>
    <t>Observation 29</t>
  </si>
  <si>
    <t>Observation 30</t>
  </si>
  <si>
    <t>Observation 31</t>
  </si>
  <si>
    <t>Observation 32</t>
  </si>
  <si>
    <t>Observation 33</t>
  </si>
  <si>
    <t>Observation 34</t>
  </si>
  <si>
    <t>Observation 35</t>
  </si>
  <si>
    <t>Observation 36</t>
  </si>
  <si>
    <t>Observation 37</t>
  </si>
  <si>
    <t>Observation 38</t>
  </si>
  <si>
    <t>Observation 39</t>
  </si>
  <si>
    <t>Observation 40</t>
  </si>
  <si>
    <t>Observation 41</t>
  </si>
  <si>
    <t>Observation 42</t>
  </si>
  <si>
    <t>Observation 43</t>
  </si>
  <si>
    <t>Observation 44</t>
  </si>
  <si>
    <t>Observation 45</t>
  </si>
  <si>
    <t>Observation 46</t>
  </si>
  <si>
    <t>Observation 47</t>
  </si>
  <si>
    <t>Observation 48</t>
  </si>
  <si>
    <t>Observation 49</t>
  </si>
  <si>
    <t>Observation 50</t>
  </si>
  <si>
    <t>Observation 51</t>
  </si>
  <si>
    <t>Observation 52</t>
  </si>
  <si>
    <t>Observation 53</t>
  </si>
  <si>
    <t>Observation 54</t>
  </si>
  <si>
    <t>Observation 55</t>
  </si>
  <si>
    <t>Observation 56</t>
  </si>
  <si>
    <t>Observation 57</t>
  </si>
  <si>
    <t>Observation 58</t>
  </si>
  <si>
    <t>Observation 59</t>
  </si>
  <si>
    <t>Observation 60</t>
  </si>
  <si>
    <t>Observation 61</t>
  </si>
  <si>
    <t>Observation 62</t>
  </si>
  <si>
    <t>Observation 63</t>
  </si>
  <si>
    <t>Observation 64</t>
  </si>
  <si>
    <t>Observation 65</t>
  </si>
  <si>
    <t>Observation 66</t>
  </si>
  <si>
    <t>Observation 67</t>
  </si>
  <si>
    <t>Observation 68</t>
  </si>
  <si>
    <t>Observation 69</t>
  </si>
  <si>
    <t>Observation 70</t>
  </si>
  <si>
    <t>Observation 71</t>
  </si>
  <si>
    <t>Observation 72</t>
  </si>
  <si>
    <t>Observation 73</t>
  </si>
  <si>
    <t>Observation 74</t>
  </si>
  <si>
    <t>Observation 75</t>
  </si>
  <si>
    <t>Observation 76</t>
  </si>
  <si>
    <t>Observation 77</t>
  </si>
  <si>
    <t>Observation 78</t>
  </si>
  <si>
    <t>Observation 79</t>
  </si>
  <si>
    <t>Observation 80</t>
  </si>
  <si>
    <t>Observation 81</t>
  </si>
  <si>
    <t>Observation 82</t>
  </si>
  <si>
    <t>Observation 83</t>
  </si>
  <si>
    <t>Observation 84</t>
  </si>
  <si>
    <t>Observation 85</t>
  </si>
  <si>
    <t>Observation 86</t>
  </si>
  <si>
    <t>Observation 87</t>
  </si>
  <si>
    <t>Observation 88</t>
  </si>
  <si>
    <t>Observation 89</t>
  </si>
  <si>
    <t>Observation 90</t>
  </si>
  <si>
    <t>Observation 91</t>
  </si>
  <si>
    <t>Observation 92</t>
  </si>
  <si>
    <t>Observation 93</t>
  </si>
  <si>
    <t>Observation 94</t>
  </si>
  <si>
    <t>Observation 95</t>
  </si>
  <si>
    <t>Observation 96</t>
  </si>
  <si>
    <t>Observation 97</t>
  </si>
  <si>
    <t>Observation 98</t>
  </si>
  <si>
    <t>Observation 99</t>
  </si>
  <si>
    <t>Observation 100</t>
  </si>
  <si>
    <t>Observation 101</t>
  </si>
  <si>
    <t>Observation 102</t>
  </si>
  <si>
    <t>Observation 103</t>
  </si>
  <si>
    <t>Observation 104</t>
  </si>
  <si>
    <t>Observation 105</t>
  </si>
  <si>
    <t>Observation 106</t>
  </si>
  <si>
    <t>Observation 107</t>
  </si>
  <si>
    <t>Observation 108</t>
  </si>
  <si>
    <t>Observation 109</t>
  </si>
  <si>
    <t>Observation 110</t>
  </si>
  <si>
    <t>Observation 111</t>
  </si>
  <si>
    <t>Observation 112</t>
  </si>
  <si>
    <t>Observation 113</t>
  </si>
  <si>
    <t>Observation 114</t>
  </si>
  <si>
    <t>Observation 115</t>
  </si>
  <si>
    <t>Observation 116</t>
  </si>
  <si>
    <t>Observation 117</t>
  </si>
  <si>
    <t>Observation 118</t>
  </si>
  <si>
    <t>Observation 119</t>
  </si>
  <si>
    <t>Observation 120</t>
  </si>
  <si>
    <t>Observation 121</t>
  </si>
  <si>
    <t>Observation 122</t>
  </si>
  <si>
    <t>Observation 123</t>
  </si>
  <si>
    <t>Observation 124</t>
  </si>
  <si>
    <t>Observation 125</t>
  </si>
  <si>
    <t>Observation 126</t>
  </si>
  <si>
    <t>Observation 127</t>
  </si>
  <si>
    <t>Observation 128</t>
  </si>
  <si>
    <t>Observation 129</t>
  </si>
  <si>
    <t>Observation 130</t>
  </si>
  <si>
    <t>Observation 131</t>
  </si>
  <si>
    <t>Observation 132</t>
  </si>
  <si>
    <t>Observation 133</t>
  </si>
  <si>
    <t>Observation 134</t>
  </si>
  <si>
    <t>Observation 135</t>
  </si>
  <si>
    <t>Observation 136</t>
  </si>
  <si>
    <t>Observation 137</t>
  </si>
  <si>
    <t>Observation 138</t>
  </si>
  <si>
    <t>Observation 139</t>
  </si>
  <si>
    <t>Observation 140</t>
  </si>
  <si>
    <t>Observation 141</t>
  </si>
  <si>
    <t>Observation 142</t>
  </si>
  <si>
    <t>Observation 143</t>
  </si>
  <si>
    <t>Observation 144</t>
  </si>
  <si>
    <t>Observation 145</t>
  </si>
  <si>
    <t>Observation 146</t>
  </si>
  <si>
    <t>Observation 147</t>
  </si>
  <si>
    <t>Observation 148</t>
  </si>
  <si>
    <t>Observation 149</t>
  </si>
  <si>
    <t>Observation 150</t>
  </si>
  <si>
    <t>Observation 151</t>
  </si>
  <si>
    <t>Observation 152</t>
  </si>
  <si>
    <t>Observation 153</t>
  </si>
  <si>
    <t>Observation 154</t>
  </si>
  <si>
    <t>Observation 155</t>
  </si>
  <si>
    <t>Observation 156</t>
  </si>
  <si>
    <t>Observation 157</t>
  </si>
  <si>
    <t>Observation 158</t>
  </si>
  <si>
    <t>Observation 159</t>
  </si>
  <si>
    <t>Observation 160</t>
  </si>
  <si>
    <t>Observation 161</t>
  </si>
  <si>
    <t>Observation 162</t>
  </si>
  <si>
    <t>Observation 163</t>
  </si>
  <si>
    <t>Observation 164</t>
  </si>
  <si>
    <t>Observation 165</t>
  </si>
  <si>
    <t>Observation 166</t>
  </si>
  <si>
    <t>Observation 167</t>
  </si>
  <si>
    <t>Observation 168</t>
  </si>
  <si>
    <t>Observation 169</t>
  </si>
  <si>
    <t>Observation 170</t>
  </si>
  <si>
    <t>Observation 171</t>
  </si>
  <si>
    <t>Observation 172</t>
  </si>
  <si>
    <t>Observation 173</t>
  </si>
  <si>
    <t>Observation 174</t>
  </si>
  <si>
    <t>Observation 175</t>
  </si>
  <si>
    <t>Observation 176</t>
  </si>
  <si>
    <t>Observation 177</t>
  </si>
  <si>
    <t>Observation 178</t>
  </si>
  <si>
    <t>Observation 179</t>
  </si>
  <si>
    <t>Observation 180</t>
  </si>
  <si>
    <t>Observation 181</t>
  </si>
  <si>
    <t>Observation 182</t>
  </si>
  <si>
    <t>Observation 183</t>
  </si>
  <si>
    <t>Observation 184</t>
  </si>
  <si>
    <t>Observation 185</t>
  </si>
  <si>
    <t>Observation 186</t>
  </si>
  <si>
    <t>Observation 187</t>
  </si>
  <si>
    <t>Observation 188</t>
  </si>
  <si>
    <t>Observation 189</t>
  </si>
  <si>
    <t>Observation 190</t>
  </si>
  <si>
    <t>Observation 191</t>
  </si>
  <si>
    <t>Observation 192</t>
  </si>
  <si>
    <t>Observation 193</t>
  </si>
  <si>
    <t>Observation 194</t>
  </si>
  <si>
    <t>Observation 195</t>
  </si>
  <si>
    <t>Observation 196</t>
  </si>
  <si>
    <t>Observation 197</t>
  </si>
  <si>
    <t>Observation 198</t>
  </si>
  <si>
    <t>Observation 199</t>
  </si>
  <si>
    <t>Observation 200</t>
  </si>
  <si>
    <t xml:space="preserve">  ©2009 DrJimMirabella.com</t>
  </si>
  <si>
    <t>Identify the following as either (A) Observation, (B) Parameter, (C) Population, (D) Sample, or (E) Statistic.</t>
  </si>
  <si>
    <t>The mean commute distance for all employees</t>
  </si>
  <si>
    <t>(B) Parameter</t>
  </si>
  <si>
    <t>6 miles distance for one student</t>
  </si>
  <si>
    <t>(A) Observation</t>
  </si>
  <si>
    <t>The 100 students</t>
  </si>
  <si>
    <t>(D) Sample</t>
  </si>
  <si>
    <t>The computed 15.2 miles</t>
  </si>
  <si>
    <t>(E) Statistic</t>
  </si>
  <si>
    <t>All employees at that place of employment</t>
  </si>
  <si>
    <t>(C) Population</t>
  </si>
  <si>
    <t xml:space="preserve">Supp 1)  </t>
  </si>
  <si>
    <t>Other</t>
  </si>
  <si>
    <t>©2007 DrJimMirabella.com</t>
  </si>
  <si>
    <t>sample size</t>
  </si>
  <si>
    <r>
      <t>&lt;</t>
    </r>
    <r>
      <rPr>
        <sz val="12"/>
        <rFont val="Arial"/>
        <family val="2"/>
      </rPr>
      <t xml:space="preserve"> X &lt;</t>
    </r>
  </si>
  <si>
    <t>Limit</t>
  </si>
  <si>
    <t>Cum. Rel.</t>
  </si>
  <si>
    <t>Cumulative</t>
  </si>
  <si>
    <t>Upper</t>
  </si>
  <si>
    <t>Lower</t>
  </si>
  <si>
    <t>Freq</t>
  </si>
  <si>
    <t>Range</t>
  </si>
  <si>
    <t>Value of percentile =</t>
  </si>
  <si>
    <t># Observations within 3 standard dev.</t>
  </si>
  <si>
    <t>Given percentile =</t>
  </si>
  <si>
    <t>Mean +/- 3 standard dev.</t>
  </si>
  <si>
    <t>Third Quartile</t>
  </si>
  <si>
    <t># Observations within 2 standard dev.</t>
  </si>
  <si>
    <t>First Quartile</t>
  </si>
  <si>
    <t>Mean +/- 2 standard dev.</t>
  </si>
  <si>
    <t>Maximum</t>
  </si>
  <si>
    <t>Minimum</t>
  </si>
  <si>
    <t># Observations within 1 standard dev.</t>
  </si>
  <si>
    <t>Sample Size</t>
  </si>
  <si>
    <t>Mean +/- 1 standard dev.</t>
  </si>
  <si>
    <t>Other Measures</t>
  </si>
  <si>
    <t>Coefficient of Variation</t>
  </si>
  <si>
    <t>Variance</t>
  </si>
  <si>
    <t>Midrange</t>
  </si>
  <si>
    <t>Standard Deviation</t>
  </si>
  <si>
    <t>Mode</t>
  </si>
  <si>
    <t>Interquartile Range</t>
  </si>
  <si>
    <t>Median</t>
  </si>
  <si>
    <t>Mean</t>
  </si>
  <si>
    <t>Measures of Dispersion</t>
  </si>
  <si>
    <t>Measures of Central Tendency</t>
  </si>
  <si>
    <t xml:space="preserve">Supp 2)  </t>
  </si>
  <si>
    <t xml:space="preserve">For the bedrooms, bathrooms and people I would use the MODE because you have a few repeated values and because the MODE is an actual value.  </t>
  </si>
  <si>
    <t xml:space="preserve">Hearing that a typical house has 3 bedrooms and 2 bathrooms means that you will most likely encounter such a home in that subdivision; </t>
  </si>
  <si>
    <t xml:space="preserve">on the other hand, using the mean could be confusing when you hear that a typical house has 4.27 bedrooms and 2.76 bathrooms and has 3.14 people.  </t>
  </si>
  <si>
    <t xml:space="preserve">For the price and size, the MODE makes no sense because you are not likely to find any repetition, and if you did it would be meaningless.  </t>
  </si>
  <si>
    <t>The MEAN is better to use than the MEDIAN when possible, but it would be seriously distorted by a few expensive homes, so I would choose the MEDIAN price and the MEAN square footage.</t>
  </si>
  <si>
    <r>
      <t xml:space="preserve">Given a sample of 50 IQ scores ranging from 80 to 145, if the 145 were accidentally typed in error as a 415, what would be the impact on the following statistics?  (answer with </t>
    </r>
    <r>
      <rPr>
        <i/>
        <sz val="12"/>
        <rFont val="Times New Roman"/>
        <family val="1"/>
      </rPr>
      <t xml:space="preserve">INCREASE, DECREASE </t>
    </r>
    <r>
      <rPr>
        <sz val="12"/>
        <rFont val="Times New Roman"/>
        <family val="1"/>
      </rPr>
      <t xml:space="preserve">or </t>
    </r>
    <r>
      <rPr>
        <i/>
        <sz val="12"/>
        <rFont val="Times New Roman"/>
        <family val="1"/>
      </rPr>
      <t>REMAINS THE SAME</t>
    </r>
    <r>
      <rPr>
        <sz val="12"/>
        <rFont val="Times New Roman"/>
        <family val="1"/>
      </rPr>
      <t>)</t>
    </r>
    <r>
      <rPr>
        <i/>
        <sz val="12"/>
        <rFont val="Times New Roman"/>
        <family val="1"/>
      </rPr>
      <t>.</t>
    </r>
  </si>
  <si>
    <t>S2a)</t>
  </si>
  <si>
    <t>S2b)</t>
  </si>
  <si>
    <t>S2c)</t>
  </si>
  <si>
    <t>S2d)</t>
  </si>
  <si>
    <t>S2e)</t>
  </si>
  <si>
    <r>
      <t>__</t>
    </r>
    <r>
      <rPr>
        <b/>
        <sz val="12"/>
        <color indexed="12"/>
        <rFont val="Times New Roman"/>
        <family val="1"/>
      </rPr>
      <t>increase</t>
    </r>
    <r>
      <rPr>
        <sz val="12"/>
        <rFont val="Times New Roman"/>
        <family val="1"/>
      </rPr>
      <t>__    S4a. mean</t>
    </r>
  </si>
  <si>
    <r>
      <t>__</t>
    </r>
    <r>
      <rPr>
        <b/>
        <sz val="12"/>
        <color indexed="12"/>
        <rFont val="Times New Roman"/>
        <family val="1"/>
      </rPr>
      <t>same</t>
    </r>
    <r>
      <rPr>
        <sz val="12"/>
        <rFont val="Times New Roman"/>
        <family val="1"/>
      </rPr>
      <t>_____    S4b. median</t>
    </r>
  </si>
  <si>
    <r>
      <t>__</t>
    </r>
    <r>
      <rPr>
        <b/>
        <sz val="12"/>
        <color indexed="12"/>
        <rFont val="Times New Roman"/>
        <family val="1"/>
      </rPr>
      <t>increase</t>
    </r>
    <r>
      <rPr>
        <sz val="12"/>
        <rFont val="Times New Roman"/>
        <family val="1"/>
      </rPr>
      <t>__    S4c. standard deviation</t>
    </r>
  </si>
  <si>
    <r>
      <t>__</t>
    </r>
    <r>
      <rPr>
        <b/>
        <sz val="12"/>
        <color indexed="12"/>
        <rFont val="Times New Roman"/>
        <family val="1"/>
      </rPr>
      <t>increase</t>
    </r>
    <r>
      <rPr>
        <sz val="12"/>
        <rFont val="Times New Roman"/>
        <family val="1"/>
      </rPr>
      <t>__    S4d. range</t>
    </r>
  </si>
  <si>
    <t xml:space="preserve">Identify the following as either Nominal, Ordinal, Interval or Ratio. </t>
  </si>
  <si>
    <t>Nominal</t>
  </si>
  <si>
    <t>Ratio</t>
  </si>
  <si>
    <t>Interval</t>
  </si>
  <si>
    <t>Ordinal</t>
  </si>
  <si>
    <t>S1a) Gender</t>
  </si>
  <si>
    <t>S1b) Weight</t>
  </si>
  <si>
    <t>S1c) SAT Math</t>
  </si>
  <si>
    <t>S1d) Ranking of professors</t>
  </si>
  <si>
    <t>S1e) Red Bull</t>
  </si>
  <si>
    <t>S1f) Time spent texting</t>
  </si>
  <si>
    <t>S1i) Letter grades</t>
  </si>
  <si>
    <t>S1h) Zip codes</t>
  </si>
  <si>
    <t>S1g) Room temperature</t>
  </si>
  <si>
    <t xml:space="preserve">At your place of employment, 100 employees are randomly selected and asked the distance of their commute to work.  From this group a mean of 15.2 miles is computed. </t>
  </si>
  <si>
    <r>
      <rPr>
        <b/>
        <sz val="12"/>
        <rFont val="Times New Roman"/>
        <family val="1"/>
      </rPr>
      <t xml:space="preserve">a) </t>
    </r>
    <r>
      <rPr>
        <b/>
        <sz val="12"/>
        <color indexed="12"/>
        <rFont val="Times New Roman"/>
        <family val="1"/>
      </rPr>
      <t>Interval / Ratio</t>
    </r>
  </si>
  <si>
    <r>
      <rPr>
        <b/>
        <sz val="12"/>
        <rFont val="Times New Roman"/>
        <family val="1"/>
      </rPr>
      <t xml:space="preserve">b) </t>
    </r>
    <r>
      <rPr>
        <b/>
        <sz val="12"/>
        <color indexed="12"/>
        <rFont val="Times New Roman"/>
        <family val="1"/>
      </rPr>
      <t>Interval / Ratio</t>
    </r>
  </si>
  <si>
    <r>
      <rPr>
        <b/>
        <sz val="12"/>
        <rFont val="Times New Roman"/>
        <family val="1"/>
      </rPr>
      <t xml:space="preserve">c) </t>
    </r>
    <r>
      <rPr>
        <b/>
        <sz val="12"/>
        <color indexed="12"/>
        <rFont val="Times New Roman"/>
        <family val="1"/>
      </rPr>
      <t>Interval / Ratio</t>
    </r>
  </si>
  <si>
    <r>
      <rPr>
        <b/>
        <sz val="12"/>
        <rFont val="Times New Roman"/>
        <family val="1"/>
      </rPr>
      <t xml:space="preserve">d) </t>
    </r>
    <r>
      <rPr>
        <b/>
        <sz val="12"/>
        <color indexed="12"/>
        <rFont val="Times New Roman"/>
        <family val="1"/>
      </rPr>
      <t>Nominal</t>
    </r>
  </si>
  <si>
    <r>
      <rPr>
        <b/>
        <sz val="12"/>
        <rFont val="Times New Roman"/>
        <family val="1"/>
      </rPr>
      <t xml:space="preserve">e) </t>
    </r>
    <r>
      <rPr>
        <b/>
        <sz val="12"/>
        <color indexed="12"/>
        <rFont val="Times New Roman"/>
        <family val="1"/>
      </rPr>
      <t>Ordinal</t>
    </r>
  </si>
  <si>
    <r>
      <rPr>
        <b/>
        <sz val="12"/>
        <rFont val="Times New Roman"/>
        <family val="1"/>
      </rPr>
      <t xml:space="preserve">f) </t>
    </r>
    <r>
      <rPr>
        <b/>
        <sz val="12"/>
        <color indexed="12"/>
        <rFont val="Times New Roman"/>
        <family val="1"/>
      </rPr>
      <t>Interval / Ratio</t>
    </r>
  </si>
  <si>
    <r>
      <rPr>
        <b/>
        <sz val="12"/>
        <rFont val="Times New Roman"/>
        <family val="1"/>
      </rPr>
      <t xml:space="preserve">b) </t>
    </r>
    <r>
      <rPr>
        <b/>
        <sz val="12"/>
        <color indexed="12"/>
        <rFont val="Times New Roman"/>
        <family val="1"/>
      </rPr>
      <t>Nominal</t>
    </r>
  </si>
  <si>
    <r>
      <rPr>
        <b/>
        <sz val="12"/>
        <rFont val="Times New Roman"/>
        <family val="1"/>
      </rPr>
      <t xml:space="preserve">d) </t>
    </r>
    <r>
      <rPr>
        <b/>
        <sz val="12"/>
        <color indexed="12"/>
        <rFont val="Times New Roman"/>
        <family val="1"/>
      </rPr>
      <t>Interval / Ratio</t>
    </r>
  </si>
  <si>
    <t>Almost half of the cars have 6 cylinders.</t>
  </si>
  <si>
    <t>Minivan</t>
  </si>
  <si>
    <t>Pickup</t>
  </si>
  <si>
    <t>Sports</t>
  </si>
  <si>
    <t>SUV</t>
  </si>
  <si>
    <t>Wagon</t>
  </si>
  <si>
    <t>Over half of the cars do not fit into a designated category.</t>
  </si>
  <si>
    <t>SUVs are the most popular of the categories shown.</t>
  </si>
  <si>
    <t>The majority of cars get less than 20 mpg in the city.</t>
  </si>
  <si>
    <t>Only 3% get more than 30 mpg in the city.</t>
  </si>
  <si>
    <t>CARS - city mpg</t>
  </si>
  <si>
    <t>CARS - types</t>
  </si>
  <si>
    <t xml:space="preserve"> CARS - cylinders</t>
  </si>
  <si>
    <t>CARS - hwy mpg</t>
  </si>
  <si>
    <t>2/3 of the cars get between 20 and 30 mpg on the highway.</t>
  </si>
  <si>
    <t>Only 11% get less than 20 mpg on the highway.</t>
  </si>
  <si>
    <t>3% get more than 40 mpg on the highway.</t>
  </si>
  <si>
    <t>STEM</t>
  </si>
  <si>
    <t>LEAVES</t>
  </si>
  <si>
    <t>TIPS - tip rate rounded</t>
  </si>
  <si>
    <t>Tip rates ranged from 4% to 56%.</t>
  </si>
  <si>
    <t>Tip rates tend to be in the 10-20% range.</t>
  </si>
  <si>
    <t>15% was not a common tip rate.</t>
  </si>
  <si>
    <t>CARS - sugg. retail prices</t>
  </si>
  <si>
    <t>The average price is $33,757.</t>
  </si>
  <si>
    <t>Half of the cars sell for less than $27,600.</t>
  </si>
  <si>
    <t>The prices range from around $10,000 to over $128,000</t>
  </si>
  <si>
    <t>The average highway mpg is 26.64</t>
  </si>
  <si>
    <t>Half of the cars get better than 26 mpg on the highway.</t>
  </si>
  <si>
    <t>25% of the cars get better than 29 mpg on the highway.</t>
  </si>
  <si>
    <t>10% of the cars get better than 33 mpg on the highway.</t>
  </si>
  <si>
    <t xml:space="preserve">Supp 10)  </t>
  </si>
  <si>
    <t>Supp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</si>
</sst>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8" formatCode="0.0%"/>
  </numFmts>
  <fonts count="20" x14ac:knownFonts="1">
    <font>
      <sz val="10"/>
      <name val="Arial"/>
    </font>
    <font>
      <sz val="10"/>
      <name val="Arial"/>
      <family val="2"/>
    </font>
    <font>
      <b/>
      <sz val="12"/>
      <name val="Arial"/>
      <family val="2"/>
    </font>
    <font>
      <sz val="12"/>
      <name val="Arial"/>
      <family val="2"/>
    </font>
    <font>
      <b/>
      <sz val="12"/>
      <color indexed="10"/>
      <name val="Arial"/>
      <family val="2"/>
    </font>
    <font>
      <b/>
      <sz val="8"/>
      <color indexed="81"/>
      <name val="Tahoma"/>
      <family val="2"/>
    </font>
    <font>
      <sz val="9"/>
      <color indexed="81"/>
      <name val="Tahoma"/>
      <family val="2"/>
    </font>
    <font>
      <b/>
      <sz val="9"/>
      <color indexed="81"/>
      <name val="Tahoma"/>
      <family val="2"/>
    </font>
    <font>
      <sz val="10"/>
      <name val="Century Gothic"/>
      <family val="2"/>
    </font>
    <font>
      <b/>
      <sz val="10"/>
      <name val="Arial"/>
      <family val="2"/>
    </font>
    <font>
      <b/>
      <sz val="12"/>
      <color indexed="12"/>
      <name val="Times New Roman"/>
      <family val="1"/>
    </font>
    <font>
      <sz val="12"/>
      <name val="Times New Roman"/>
      <family val="1"/>
    </font>
    <font>
      <i/>
      <sz val="12"/>
      <name val="Times New Roman"/>
      <family val="1"/>
    </font>
    <font>
      <u/>
      <sz val="12"/>
      <name val="Arial"/>
      <family val="2"/>
    </font>
    <font>
      <sz val="8"/>
      <color indexed="81"/>
      <name val="Tahoma"/>
      <family val="2"/>
    </font>
    <font>
      <b/>
      <sz val="10"/>
      <color rgb="FFFF0000"/>
      <name val="Arial"/>
      <family val="2"/>
    </font>
    <font>
      <b/>
      <sz val="12"/>
      <name val="Times New Roman"/>
      <family val="1"/>
    </font>
    <font>
      <b/>
      <sz val="10"/>
      <color theme="9" tint="-0.249977111117893"/>
      <name val="Arial"/>
      <family val="2"/>
    </font>
    <font>
      <b/>
      <sz val="12"/>
      <name val="Courier New"/>
      <family val="3"/>
    </font>
    <font>
      <b/>
      <sz val="12"/>
      <color rgb="FFFF0000"/>
      <name val="Courier New"/>
      <family val="3"/>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theme="9" tint="0.79998168889431442"/>
        <bgColor indexed="64"/>
      </patternFill>
    </fill>
    <fill>
      <patternFill patternType="solid">
        <fgColor rgb="FF66FFFF"/>
        <bgColor indexed="64"/>
      </patternFill>
    </fill>
  </fills>
  <borders count="22">
    <border>
      <left/>
      <right/>
      <top/>
      <bottom/>
      <diagonal/>
    </border>
    <border>
      <left/>
      <right style="thick">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ck">
        <color indexed="64"/>
      </left>
      <right/>
      <top/>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0" fillId="0" borderId="0" xfId="0" applyProtection="1">
      <protection locked="0"/>
    </xf>
    <xf numFmtId="0" fontId="0" fillId="3" borderId="2"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0" borderId="0" xfId="0" applyAlignment="1" applyProtection="1">
      <alignment horizontal="center"/>
      <protection locked="0"/>
    </xf>
    <xf numFmtId="0" fontId="1" fillId="0" borderId="0" xfId="3" applyProtection="1">
      <protection locked="0"/>
    </xf>
    <xf numFmtId="0" fontId="1" fillId="0" borderId="0" xfId="4"/>
    <xf numFmtId="0" fontId="10" fillId="0" borderId="0" xfId="4" applyFont="1" applyAlignment="1">
      <alignment horizontal="left" indent="2"/>
    </xf>
    <xf numFmtId="0" fontId="11" fillId="0" borderId="0" xfId="4" applyFont="1" applyAlignment="1">
      <alignment horizontal="left" indent="2"/>
    </xf>
    <xf numFmtId="0" fontId="11" fillId="0" borderId="0" xfId="4" applyFont="1"/>
    <xf numFmtId="0" fontId="11" fillId="0" borderId="0" xfId="4" applyFont="1" applyAlignment="1"/>
    <xf numFmtId="0" fontId="1" fillId="0" borderId="0" xfId="3" applyAlignment="1" applyProtection="1">
      <alignment horizontal="center"/>
      <protection locked="0"/>
    </xf>
    <xf numFmtId="49" fontId="3" fillId="4" borderId="9" xfId="3" applyNumberFormat="1" applyFont="1" applyFill="1" applyBorder="1" applyAlignment="1" applyProtection="1">
      <alignment horizontal="center"/>
      <protection locked="0"/>
    </xf>
    <xf numFmtId="0" fontId="1" fillId="3" borderId="8" xfId="3" applyFill="1" applyBorder="1" applyAlignment="1" applyProtection="1">
      <alignment horizontal="left"/>
      <protection locked="0"/>
    </xf>
    <xf numFmtId="49" fontId="3" fillId="4" borderId="7" xfId="3" applyNumberFormat="1" applyFont="1" applyFill="1" applyBorder="1" applyAlignment="1" applyProtection="1">
      <alignment horizontal="center"/>
      <protection locked="0"/>
    </xf>
    <xf numFmtId="0" fontId="1" fillId="3" borderId="6" xfId="3" applyFill="1" applyBorder="1" applyAlignment="1" applyProtection="1">
      <alignment horizontal="left"/>
      <protection locked="0"/>
    </xf>
    <xf numFmtId="0" fontId="4" fillId="0" borderId="0" xfId="3" applyFont="1" applyProtection="1">
      <protection locked="0"/>
    </xf>
    <xf numFmtId="0" fontId="1" fillId="4" borderId="4" xfId="3" applyFill="1" applyBorder="1" applyAlignment="1" applyProtection="1">
      <alignment horizontal="center"/>
      <protection locked="0"/>
    </xf>
    <xf numFmtId="0" fontId="1" fillId="4" borderId="1" xfId="3" applyFill="1" applyBorder="1" applyAlignment="1" applyProtection="1">
      <alignment horizontal="center"/>
      <protection locked="0"/>
    </xf>
    <xf numFmtId="49" fontId="3" fillId="4" borderId="3" xfId="3" applyNumberFormat="1" applyFont="1" applyFill="1" applyBorder="1" applyAlignment="1" applyProtection="1">
      <alignment horizontal="center"/>
      <protection locked="0"/>
    </xf>
    <xf numFmtId="0" fontId="1" fillId="3" borderId="2" xfId="3" applyFill="1" applyBorder="1" applyAlignment="1" applyProtection="1">
      <alignment horizontal="left"/>
      <protection locked="0"/>
    </xf>
    <xf numFmtId="0" fontId="3" fillId="0" borderId="0" xfId="3" applyFont="1" applyProtection="1">
      <protection locked="0"/>
    </xf>
    <xf numFmtId="0" fontId="3" fillId="0" borderId="0" xfId="3" applyFont="1" applyAlignment="1" applyProtection="1">
      <alignment horizontal="center"/>
      <protection locked="0"/>
    </xf>
    <xf numFmtId="0" fontId="1" fillId="0" borderId="0" xfId="3" applyAlignment="1" applyProtection="1">
      <alignment horizontal="left"/>
      <protection locked="0"/>
    </xf>
    <xf numFmtId="2" fontId="1" fillId="0" borderId="0" xfId="3" applyNumberFormat="1" applyProtection="1">
      <protection locked="0"/>
    </xf>
    <xf numFmtId="0" fontId="3" fillId="0" borderId="0" xfId="3" quotePrefix="1" applyFont="1" applyProtection="1">
      <protection locked="0"/>
    </xf>
    <xf numFmtId="0" fontId="2" fillId="0" borderId="0" xfId="3" applyFont="1" applyAlignment="1" applyProtection="1">
      <alignment horizontal="left"/>
      <protection locked="0"/>
    </xf>
    <xf numFmtId="0" fontId="3" fillId="4" borderId="5" xfId="3" applyFont="1" applyFill="1" applyBorder="1" applyAlignment="1" applyProtection="1">
      <alignment horizontal="center"/>
      <protection locked="0"/>
    </xf>
    <xf numFmtId="0" fontId="3" fillId="4" borderId="8" xfId="3" applyFont="1" applyFill="1" applyBorder="1" applyAlignment="1" applyProtection="1">
      <alignment horizontal="center"/>
      <protection locked="0"/>
    </xf>
    <xf numFmtId="0" fontId="3" fillId="4" borderId="6" xfId="3" applyFont="1" applyFill="1" applyBorder="1" applyAlignment="1" applyProtection="1">
      <alignment horizontal="center"/>
      <protection locked="0"/>
    </xf>
    <xf numFmtId="0" fontId="3" fillId="0" borderId="0" xfId="3" applyFont="1" applyAlignment="1" applyProtection="1">
      <alignment horizontal="left"/>
      <protection locked="0"/>
    </xf>
    <xf numFmtId="0" fontId="9" fillId="0" borderId="0" xfId="3" applyFont="1" applyProtection="1">
      <protection locked="0"/>
    </xf>
    <xf numFmtId="0" fontId="2" fillId="0" borderId="0" xfId="3" applyFont="1" applyAlignment="1" applyProtection="1">
      <alignment horizontal="center"/>
      <protection locked="0"/>
    </xf>
    <xf numFmtId="0" fontId="11" fillId="0" borderId="0" xfId="4" applyNumberFormat="1" applyFont="1" applyAlignment="1"/>
    <xf numFmtId="0" fontId="10" fillId="0" borderId="0" xfId="4" applyFont="1" applyAlignment="1"/>
    <xf numFmtId="0" fontId="16" fillId="0" borderId="0" xfId="4" applyFont="1" applyAlignment="1"/>
    <xf numFmtId="0" fontId="16" fillId="0" borderId="0" xfId="4" applyFont="1" applyAlignment="1">
      <alignment horizontal="center"/>
    </xf>
    <xf numFmtId="0" fontId="11" fillId="0" borderId="0" xfId="4" applyFont="1" applyAlignment="1">
      <alignment horizontal="center"/>
    </xf>
    <xf numFmtId="0" fontId="1" fillId="0" borderId="0" xfId="4" applyAlignment="1">
      <alignment horizontal="center"/>
    </xf>
    <xf numFmtId="0" fontId="9" fillId="2" borderId="0" xfId="3" applyFont="1" applyFill="1" applyAlignment="1">
      <alignment horizontal="left"/>
    </xf>
    <xf numFmtId="0" fontId="9" fillId="2" borderId="0" xfId="3" applyFont="1" applyFill="1" applyAlignment="1">
      <alignment horizontal="center"/>
    </xf>
    <xf numFmtId="0" fontId="2" fillId="2" borderId="1" xfId="3" applyFont="1" applyFill="1" applyBorder="1" applyAlignment="1">
      <alignment horizontal="center"/>
    </xf>
    <xf numFmtId="0" fontId="2" fillId="2" borderId="0" xfId="3" applyFont="1" applyFill="1" applyAlignment="1">
      <alignment horizontal="center"/>
    </xf>
    <xf numFmtId="0" fontId="8" fillId="5" borderId="10" xfId="3" applyFont="1" applyFill="1" applyBorder="1" applyAlignment="1">
      <alignment horizontal="left"/>
    </xf>
    <xf numFmtId="0" fontId="1" fillId="5" borderId="11" xfId="3" applyFill="1" applyBorder="1" applyAlignment="1">
      <alignment horizontal="left"/>
    </xf>
    <xf numFmtId="0" fontId="2" fillId="2" borderId="4" xfId="3" applyFont="1" applyFill="1" applyBorder="1" applyAlignment="1">
      <alignment horizontal="center"/>
    </xf>
    <xf numFmtId="0" fontId="2" fillId="2" borderId="5" xfId="3" applyFont="1" applyFill="1" applyBorder="1" applyAlignment="1">
      <alignment horizontal="center"/>
    </xf>
    <xf numFmtId="0" fontId="1" fillId="2" borderId="0" xfId="3" applyFill="1" applyAlignment="1">
      <alignment horizontal="center"/>
    </xf>
    <xf numFmtId="168" fontId="1" fillId="2" borderId="0" xfId="5" applyNumberFormat="1" applyFill="1" applyAlignment="1">
      <alignment horizontal="center"/>
    </xf>
    <xf numFmtId="0" fontId="1" fillId="2" borderId="5" xfId="3" applyFill="1" applyBorder="1" applyAlignment="1">
      <alignment horizontal="center"/>
    </xf>
    <xf numFmtId="168" fontId="1" fillId="2" borderId="5" xfId="5" applyNumberFormat="1" applyFill="1" applyBorder="1" applyAlignment="1">
      <alignment horizontal="center"/>
    </xf>
    <xf numFmtId="168" fontId="2" fillId="2" borderId="0" xfId="3" applyNumberFormat="1" applyFont="1" applyFill="1" applyAlignment="1">
      <alignment horizontal="center"/>
    </xf>
    <xf numFmtId="0" fontId="15" fillId="0" borderId="0" xfId="3" applyFont="1" applyProtection="1">
      <protection locked="0"/>
    </xf>
    <xf numFmtId="0" fontId="9" fillId="6" borderId="6" xfId="3" applyFont="1" applyFill="1" applyBorder="1" applyAlignment="1">
      <alignment horizontal="left"/>
    </xf>
    <xf numFmtId="0" fontId="9" fillId="6" borderId="0" xfId="3" applyFont="1" applyFill="1" applyAlignment="1">
      <alignment horizontal="center"/>
    </xf>
    <xf numFmtId="0" fontId="3" fillId="4" borderId="3" xfId="3" applyFont="1" applyFill="1" applyBorder="1" applyAlignment="1" applyProtection="1">
      <alignment horizontal="center"/>
      <protection locked="0"/>
    </xf>
    <xf numFmtId="0" fontId="2" fillId="2" borderId="19" xfId="3" applyFont="1" applyFill="1" applyBorder="1" applyAlignment="1">
      <alignment horizontal="center"/>
    </xf>
    <xf numFmtId="0" fontId="3" fillId="4" borderId="7" xfId="3" applyFont="1" applyFill="1" applyBorder="1" applyAlignment="1" applyProtection="1">
      <alignment horizontal="center"/>
      <protection locked="0"/>
    </xf>
    <xf numFmtId="0" fontId="2" fillId="2" borderId="18" xfId="3" applyFont="1" applyFill="1" applyBorder="1" applyAlignment="1">
      <alignment horizontal="center"/>
    </xf>
    <xf numFmtId="0" fontId="2" fillId="2" borderId="17" xfId="3" applyFont="1" applyFill="1" applyBorder="1" applyAlignment="1">
      <alignment horizontal="center"/>
    </xf>
    <xf numFmtId="0" fontId="3" fillId="4" borderId="2" xfId="3" applyFont="1" applyFill="1" applyBorder="1" applyAlignment="1" applyProtection="1">
      <alignment horizontal="center"/>
      <protection locked="0"/>
    </xf>
    <xf numFmtId="0" fontId="13" fillId="2" borderId="16" xfId="3" applyFont="1" applyFill="1" applyBorder="1" applyAlignment="1">
      <alignment horizontal="center"/>
    </xf>
    <xf numFmtId="0" fontId="3" fillId="4" borderId="16" xfId="3" applyFont="1" applyFill="1" applyBorder="1" applyAlignment="1" applyProtection="1">
      <alignment horizontal="center"/>
      <protection locked="0"/>
    </xf>
    <xf numFmtId="0" fontId="2" fillId="2" borderId="15" xfId="3" applyFont="1" applyFill="1" applyBorder="1" applyAlignment="1">
      <alignment horizontal="center"/>
    </xf>
    <xf numFmtId="168" fontId="2" fillId="2" borderId="15" xfId="5" applyNumberFormat="1" applyFont="1" applyFill="1" applyBorder="1" applyAlignment="1">
      <alignment horizontal="right"/>
    </xf>
    <xf numFmtId="0" fontId="13" fillId="2" borderId="0" xfId="3" applyFont="1" applyFill="1" applyAlignment="1">
      <alignment horizontal="center"/>
    </xf>
    <xf numFmtId="0" fontId="3" fillId="4" borderId="0" xfId="3" applyFont="1" applyFill="1" applyAlignment="1" applyProtection="1">
      <alignment horizontal="center"/>
      <protection locked="0"/>
    </xf>
    <xf numFmtId="0" fontId="2" fillId="2" borderId="14" xfId="3" applyFont="1" applyFill="1" applyBorder="1" applyAlignment="1">
      <alignment horizontal="center"/>
    </xf>
    <xf numFmtId="168" fontId="2" fillId="2" borderId="14" xfId="5" applyNumberFormat="1" applyFont="1" applyFill="1" applyBorder="1" applyAlignment="1">
      <alignment horizontal="right"/>
    </xf>
    <xf numFmtId="0" fontId="13" fillId="2" borderId="5" xfId="3" applyFont="1" applyFill="1" applyBorder="1" applyAlignment="1">
      <alignment horizontal="center"/>
    </xf>
    <xf numFmtId="0" fontId="2" fillId="2" borderId="13" xfId="3" applyFont="1" applyFill="1" applyBorder="1" applyAlignment="1">
      <alignment horizontal="center"/>
    </xf>
    <xf numFmtId="168" fontId="2" fillId="2" borderId="13" xfId="5" applyNumberFormat="1" applyFont="1" applyFill="1" applyBorder="1" applyAlignment="1">
      <alignment horizontal="right"/>
    </xf>
    <xf numFmtId="9" fontId="2" fillId="2" borderId="0" xfId="3" applyNumberFormat="1" applyFont="1" applyFill="1" applyAlignment="1">
      <alignment horizontal="right"/>
    </xf>
    <xf numFmtId="0" fontId="3" fillId="2" borderId="0" xfId="3" applyFont="1" applyFill="1"/>
    <xf numFmtId="0" fontId="8" fillId="5" borderId="10" xfId="3" applyFont="1" applyFill="1" applyBorder="1"/>
    <xf numFmtId="0" fontId="8" fillId="5" borderId="12" xfId="3" applyFont="1" applyFill="1" applyBorder="1" applyAlignment="1">
      <alignment horizontal="center"/>
    </xf>
    <xf numFmtId="0" fontId="8" fillId="5" borderId="11" xfId="3" applyFont="1" applyFill="1" applyBorder="1"/>
    <xf numFmtId="0" fontId="3" fillId="4" borderId="9" xfId="3" applyFont="1" applyFill="1" applyBorder="1" applyAlignment="1" applyProtection="1">
      <alignment horizontal="center"/>
      <protection locked="0"/>
    </xf>
    <xf numFmtId="0" fontId="9" fillId="2" borderId="0" xfId="0" applyFont="1" applyFill="1" applyAlignment="1">
      <alignment horizontal="left"/>
    </xf>
    <xf numFmtId="0" fontId="9" fillId="2" borderId="0" xfId="0" applyFont="1" applyFill="1" applyAlignment="1">
      <alignment horizontal="center"/>
    </xf>
    <xf numFmtId="0" fontId="0" fillId="0" borderId="0" xfId="0" applyAlignment="1">
      <alignment horizontal="center"/>
    </xf>
    <xf numFmtId="0" fontId="3" fillId="4" borderId="3" xfId="0" applyFont="1" applyFill="1" applyBorder="1" applyAlignment="1" applyProtection="1">
      <alignment horizontal="center"/>
      <protection locked="0"/>
    </xf>
    <xf numFmtId="0" fontId="2" fillId="0" borderId="4" xfId="0" applyFont="1" applyBorder="1" applyAlignment="1">
      <alignment horizontal="center"/>
    </xf>
    <xf numFmtId="0" fontId="2" fillId="0" borderId="5" xfId="0" applyFont="1" applyBorder="1" applyAlignment="1">
      <alignment horizontal="center"/>
    </xf>
    <xf numFmtId="0" fontId="17" fillId="0" borderId="0" xfId="0" applyFont="1" applyAlignment="1">
      <alignment horizontal="center"/>
    </xf>
    <xf numFmtId="0" fontId="3" fillId="4" borderId="7" xfId="0" applyFont="1" applyFill="1" applyBorder="1" applyAlignment="1" applyProtection="1">
      <alignment horizontal="center"/>
      <protection locked="0"/>
    </xf>
    <xf numFmtId="0" fontId="18" fillId="0" borderId="20" xfId="0" applyFont="1" applyBorder="1" applyAlignment="1">
      <alignment horizontal="center"/>
    </xf>
    <xf numFmtId="0" fontId="19" fillId="0" borderId="21" xfId="0" applyFont="1" applyBorder="1" applyAlignment="1">
      <alignment horizontal="left"/>
    </xf>
    <xf numFmtId="0" fontId="3" fillId="4" borderId="9" xfId="0" applyFont="1" applyFill="1" applyBorder="1" applyAlignment="1" applyProtection="1">
      <alignment horizontal="center"/>
      <protection locked="0"/>
    </xf>
    <xf numFmtId="0" fontId="0" fillId="0" borderId="0" xfId="0" applyAlignment="1" applyProtection="1">
      <alignment horizontal="left"/>
      <protection locked="0"/>
    </xf>
    <xf numFmtId="0" fontId="1" fillId="0" borderId="0" xfId="3"/>
    <xf numFmtId="0" fontId="8" fillId="5" borderId="11" xfId="3" applyFont="1" applyFill="1" applyBorder="1" applyAlignment="1">
      <alignment horizontal="center"/>
    </xf>
    <xf numFmtId="0" fontId="8" fillId="5" borderId="10" xfId="3" applyFont="1" applyFill="1" applyBorder="1" applyAlignment="1">
      <alignment horizontal="center"/>
    </xf>
    <xf numFmtId="0" fontId="2" fillId="2" borderId="9" xfId="1" applyNumberFormat="1" applyFont="1" applyFill="1" applyBorder="1"/>
    <xf numFmtId="0" fontId="3" fillId="2" borderId="5" xfId="3" applyFont="1" applyFill="1" applyBorder="1"/>
    <xf numFmtId="0" fontId="3" fillId="0" borderId="8" xfId="3" applyFont="1" applyBorder="1"/>
    <xf numFmtId="1" fontId="2" fillId="2" borderId="9" xfId="1" applyNumberFormat="1" applyFont="1" applyFill="1" applyBorder="1"/>
    <xf numFmtId="0" fontId="3" fillId="2" borderId="8" xfId="3" applyFont="1" applyFill="1" applyBorder="1"/>
    <xf numFmtId="0" fontId="1" fillId="0" borderId="7" xfId="3" applyBorder="1"/>
    <xf numFmtId="9" fontId="2" fillId="4" borderId="0" xfId="5" applyFont="1" applyFill="1" applyProtection="1">
      <protection locked="0"/>
    </xf>
    <xf numFmtId="0" fontId="3" fillId="2" borderId="6" xfId="3" applyFont="1" applyFill="1" applyBorder="1"/>
    <xf numFmtId="2" fontId="2" fillId="2" borderId="7" xfId="1" applyNumberFormat="1" applyFont="1" applyFill="1" applyBorder="1"/>
    <xf numFmtId="2" fontId="2" fillId="2" borderId="0" xfId="1" applyNumberFormat="1" applyFont="1" applyFill="1"/>
    <xf numFmtId="0" fontId="2" fillId="0" borderId="0" xfId="3" applyFont="1"/>
    <xf numFmtId="0" fontId="2" fillId="0" borderId="6" xfId="3" applyFont="1" applyBorder="1"/>
    <xf numFmtId="0" fontId="3" fillId="0" borderId="0" xfId="3" applyFont="1"/>
    <xf numFmtId="0" fontId="3" fillId="0" borderId="6" xfId="3" applyFont="1" applyBorder="1"/>
    <xf numFmtId="1" fontId="2" fillId="2" borderId="7" xfId="1" applyNumberFormat="1" applyFont="1" applyFill="1" applyBorder="1"/>
    <xf numFmtId="0" fontId="2" fillId="2" borderId="0" xfId="1" applyNumberFormat="1" applyFont="1" applyFill="1"/>
    <xf numFmtId="2" fontId="2" fillId="2" borderId="3" xfId="1" applyNumberFormat="1" applyFont="1" applyFill="1" applyBorder="1"/>
    <xf numFmtId="2" fontId="2" fillId="2" borderId="16" xfId="1" applyNumberFormat="1" applyFont="1" applyFill="1" applyBorder="1"/>
    <xf numFmtId="0" fontId="3" fillId="2" borderId="2" xfId="3" applyFont="1" applyFill="1" applyBorder="1"/>
    <xf numFmtId="0" fontId="1" fillId="0" borderId="3" xfId="3" applyBorder="1"/>
    <xf numFmtId="0" fontId="2" fillId="2" borderId="16" xfId="3" applyFont="1" applyFill="1" applyBorder="1" applyAlignment="1">
      <alignment horizontal="centerContinuous"/>
    </xf>
    <xf numFmtId="0" fontId="2" fillId="2" borderId="2" xfId="3" applyFont="1" applyFill="1" applyBorder="1" applyAlignment="1">
      <alignment horizontal="centerContinuous"/>
    </xf>
    <xf numFmtId="10" fontId="2" fillId="2" borderId="9" xfId="5" applyNumberFormat="1" applyFont="1" applyFill="1" applyBorder="1"/>
    <xf numFmtId="0" fontId="2" fillId="0" borderId="0" xfId="3" applyFont="1" applyProtection="1">
      <protection locked="0"/>
    </xf>
    <xf numFmtId="2" fontId="2" fillId="2" borderId="9" xfId="1" applyNumberFormat="1" applyFont="1" applyFill="1" applyBorder="1"/>
    <xf numFmtId="0" fontId="2" fillId="2" borderId="3" xfId="3" applyFont="1" applyFill="1" applyBorder="1" applyAlignment="1">
      <alignment horizontal="centerContinuous"/>
    </xf>
    <xf numFmtId="0" fontId="9" fillId="0" borderId="0" xfId="3" applyFont="1"/>
  </cellXfs>
  <cellStyles count="7">
    <cellStyle name="Comma" xfId="1" builtinId="3"/>
    <cellStyle name="Comma 2" xfId="2"/>
    <cellStyle name="Normal" xfId="0" builtinId="0"/>
    <cellStyle name="Normal 2" xfId="3"/>
    <cellStyle name="Normal 3" xfId="4"/>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Histogram</a:t>
            </a:r>
          </a:p>
        </c:rich>
      </c:tx>
      <c:layout>
        <c:manualLayout>
          <c:xMode val="edge"/>
          <c:yMode val="edge"/>
          <c:x val="0.42857214276786826"/>
          <c:y val="3.6423841059602648E-2"/>
        </c:manualLayout>
      </c:layout>
      <c:overlay val="0"/>
      <c:spPr>
        <a:noFill/>
        <a:ln w="25400">
          <a:noFill/>
        </a:ln>
      </c:spPr>
    </c:title>
    <c:autoTitleDeleted val="0"/>
    <c:plotArea>
      <c:layout>
        <c:manualLayout>
          <c:layoutTarget val="inner"/>
          <c:xMode val="edge"/>
          <c:yMode val="edge"/>
          <c:x val="9.353757031510801E-2"/>
          <c:y val="0.14569536423841059"/>
          <c:w val="0.88265452715529191"/>
          <c:h val="0.7185430463576159"/>
        </c:manualLayout>
      </c:layout>
      <c:barChart>
        <c:barDir val="col"/>
        <c:grouping val="clustered"/>
        <c:varyColors val="0"/>
        <c:ser>
          <c:idx val="0"/>
          <c:order val="0"/>
          <c:tx>
            <c:strRef>
              <c:f>'Supp 5'!$IV$1</c:f>
              <c:strCache>
                <c:ptCount val="1"/>
                <c:pt idx="0">
                  <c:v>Freq</c:v>
                </c:pt>
              </c:strCache>
            </c:strRef>
          </c:tx>
          <c:spPr>
            <a:solidFill>
              <a:srgbClr val="FF00FF"/>
            </a:solidFill>
            <a:ln w="12700">
              <a:solidFill>
                <a:srgbClr val="000000"/>
              </a:solidFill>
              <a:prstDash val="solid"/>
            </a:ln>
          </c:spPr>
          <c:invertIfNegative val="0"/>
          <c:cat>
            <c:strRef>
              <c:f>'Supp 5'!$IU$2:$IU$11</c:f>
              <c:strCache>
                <c:ptCount val="5"/>
                <c:pt idx="0">
                  <c:v>10 ~ 20</c:v>
                </c:pt>
                <c:pt idx="1">
                  <c:v>20 ~ 30</c:v>
                </c:pt>
                <c:pt idx="2">
                  <c:v>30 ~ 40</c:v>
                </c:pt>
                <c:pt idx="3">
                  <c:v>40 ~ 50</c:v>
                </c:pt>
                <c:pt idx="4">
                  <c:v>50 ~ 60</c:v>
                </c:pt>
              </c:strCache>
            </c:strRef>
          </c:cat>
          <c:val>
            <c:numRef>
              <c:f>'Supp 5'!$IV$2:$IV$11</c:f>
              <c:numCache>
                <c:formatCode>General</c:formatCode>
                <c:ptCount val="10"/>
                <c:pt idx="0">
                  <c:v>0.56499999999999995</c:v>
                </c:pt>
                <c:pt idx="1">
                  <c:v>0.40500000000000003</c:v>
                </c:pt>
                <c:pt idx="2">
                  <c:v>0.02</c:v>
                </c:pt>
                <c:pt idx="3">
                  <c:v>5.0000000000000001E-3</c:v>
                </c:pt>
                <c:pt idx="4">
                  <c:v>5.0000000000000001E-3</c:v>
                </c:pt>
                <c:pt idx="5">
                  <c:v>0</c:v>
                </c:pt>
                <c:pt idx="6">
                  <c:v>0</c:v>
                </c:pt>
                <c:pt idx="7">
                  <c:v>0</c:v>
                </c:pt>
                <c:pt idx="8">
                  <c:v>0</c:v>
                </c:pt>
                <c:pt idx="9">
                  <c:v>0</c:v>
                </c:pt>
              </c:numCache>
            </c:numRef>
          </c:val>
          <c:extLst>
            <c:ext xmlns:c16="http://schemas.microsoft.com/office/drawing/2014/chart" uri="{C3380CC4-5D6E-409C-BE32-E72D297353CC}">
              <c16:uniqueId val="{00000000-AF25-4BF9-968B-755E2ACD27AD}"/>
            </c:ext>
          </c:extLst>
        </c:ser>
        <c:dLbls>
          <c:showLegendKey val="0"/>
          <c:showVal val="0"/>
          <c:showCatName val="0"/>
          <c:showSerName val="0"/>
          <c:showPercent val="0"/>
          <c:showBubbleSize val="0"/>
        </c:dLbls>
        <c:gapWidth val="0"/>
        <c:axId val="24850135"/>
        <c:axId val="1"/>
      </c:barChart>
      <c:catAx>
        <c:axId val="24850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48501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Histogram</a:t>
            </a:r>
          </a:p>
        </c:rich>
      </c:tx>
      <c:layout>
        <c:manualLayout>
          <c:xMode val="edge"/>
          <c:yMode val="edge"/>
          <c:x val="0.42857214276786826"/>
          <c:y val="3.6423841059602648E-2"/>
        </c:manualLayout>
      </c:layout>
      <c:overlay val="0"/>
      <c:spPr>
        <a:noFill/>
        <a:ln w="25400">
          <a:noFill/>
        </a:ln>
      </c:spPr>
    </c:title>
    <c:autoTitleDeleted val="0"/>
    <c:plotArea>
      <c:layout>
        <c:manualLayout>
          <c:layoutTarget val="inner"/>
          <c:xMode val="edge"/>
          <c:yMode val="edge"/>
          <c:x val="9.353757031510801E-2"/>
          <c:y val="0.14569536423841059"/>
          <c:w val="0.88265452715529191"/>
          <c:h val="0.7185430463576159"/>
        </c:manualLayout>
      </c:layout>
      <c:barChart>
        <c:barDir val="col"/>
        <c:grouping val="clustered"/>
        <c:varyColors val="0"/>
        <c:ser>
          <c:idx val="0"/>
          <c:order val="0"/>
          <c:tx>
            <c:strRef>
              <c:f>'Supp 6'!$IV$1</c:f>
              <c:strCache>
                <c:ptCount val="1"/>
                <c:pt idx="0">
                  <c:v>Freq</c:v>
                </c:pt>
              </c:strCache>
            </c:strRef>
          </c:tx>
          <c:spPr>
            <a:solidFill>
              <a:srgbClr val="FF00FF"/>
            </a:solidFill>
            <a:ln w="12700">
              <a:solidFill>
                <a:srgbClr val="000000"/>
              </a:solidFill>
              <a:prstDash val="solid"/>
            </a:ln>
          </c:spPr>
          <c:invertIfNegative val="0"/>
          <c:cat>
            <c:strRef>
              <c:f>'Supp 6'!$IU$2:$IU$11</c:f>
              <c:strCache>
                <c:ptCount val="5"/>
                <c:pt idx="0">
                  <c:v>10 ~ 20</c:v>
                </c:pt>
                <c:pt idx="1">
                  <c:v>20 ~ 30</c:v>
                </c:pt>
                <c:pt idx="2">
                  <c:v>30 ~ 40</c:v>
                </c:pt>
                <c:pt idx="3">
                  <c:v>40 ~ 50</c:v>
                </c:pt>
                <c:pt idx="4">
                  <c:v>50 ~ 60</c:v>
                </c:pt>
              </c:strCache>
            </c:strRef>
          </c:cat>
          <c:val>
            <c:numRef>
              <c:f>'Supp 6'!$IV$2:$IV$11</c:f>
              <c:numCache>
                <c:formatCode>General</c:formatCode>
                <c:ptCount val="10"/>
                <c:pt idx="0">
                  <c:v>0.11</c:v>
                </c:pt>
                <c:pt idx="1">
                  <c:v>0.67500000000000004</c:v>
                </c:pt>
                <c:pt idx="2">
                  <c:v>0.185</c:v>
                </c:pt>
                <c:pt idx="3">
                  <c:v>0.02</c:v>
                </c:pt>
                <c:pt idx="4">
                  <c:v>0.01</c:v>
                </c:pt>
                <c:pt idx="5">
                  <c:v>0</c:v>
                </c:pt>
                <c:pt idx="6">
                  <c:v>0</c:v>
                </c:pt>
                <c:pt idx="7">
                  <c:v>0</c:v>
                </c:pt>
                <c:pt idx="8">
                  <c:v>0</c:v>
                </c:pt>
                <c:pt idx="9">
                  <c:v>0</c:v>
                </c:pt>
              </c:numCache>
            </c:numRef>
          </c:val>
          <c:extLst>
            <c:ext xmlns:c16="http://schemas.microsoft.com/office/drawing/2014/chart" uri="{C3380CC4-5D6E-409C-BE32-E72D297353CC}">
              <c16:uniqueId val="{00000000-6EA9-4DE8-B5E1-4187E892B27C}"/>
            </c:ext>
          </c:extLst>
        </c:ser>
        <c:dLbls>
          <c:showLegendKey val="0"/>
          <c:showVal val="0"/>
          <c:showCatName val="0"/>
          <c:showSerName val="0"/>
          <c:showPercent val="0"/>
          <c:showBubbleSize val="0"/>
        </c:dLbls>
        <c:gapWidth val="0"/>
        <c:axId val="24850135"/>
        <c:axId val="1"/>
      </c:barChart>
      <c:catAx>
        <c:axId val="24850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2485013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381000</xdr:colOff>
      <xdr:row>15</xdr:row>
      <xdr:rowOff>160020</xdr:rowOff>
    </xdr:from>
    <xdr:to>
      <xdr:col>9</xdr:col>
      <xdr:colOff>868680</xdr:colOff>
      <xdr:row>30</xdr:row>
      <xdr:rowOff>167640</xdr:rowOff>
    </xdr:to>
    <xdr:graphicFrame macro="">
      <xdr:nvGraphicFramePr>
        <xdr:cNvPr id="2" name="Chart 1">
          <a:extLst>
            <a:ext uri="{FF2B5EF4-FFF2-40B4-BE49-F238E27FC236}">
              <a16:creationId xmlns:a16="http://schemas.microsoft.com/office/drawing/2014/main" id="{359A76BB-CC90-4E62-8A83-0482F25F2F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381000</xdr:colOff>
      <xdr:row>15</xdr:row>
      <xdr:rowOff>160020</xdr:rowOff>
    </xdr:from>
    <xdr:to>
      <xdr:col>9</xdr:col>
      <xdr:colOff>868680</xdr:colOff>
      <xdr:row>30</xdr:row>
      <xdr:rowOff>167640</xdr:rowOff>
    </xdr:to>
    <xdr:graphicFrame macro="">
      <xdr:nvGraphicFramePr>
        <xdr:cNvPr id="2" name="Chart 1">
          <a:extLst>
            <a:ext uri="{FF2B5EF4-FFF2-40B4-BE49-F238E27FC236}">
              <a16:creationId xmlns:a16="http://schemas.microsoft.com/office/drawing/2014/main" id="{C18BA65E-C026-40D1-B0D4-E28801D3EA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immi\AppData\Local\Packages\Microsoft.MicrosoftEdge_8wekyb3d8bbwe\TempState\Downloads\Frequency_Distributio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equency Distribution"/>
    </sheetNames>
    <sheetDataSet>
      <sheetData sheetId="0">
        <row r="1">
          <cell r="IV1" t="str">
            <v>Freq</v>
          </cell>
        </row>
        <row r="2">
          <cell r="IU2" t="str">
            <v>10 ~ 20</v>
          </cell>
          <cell r="IV2">
            <v>0.56499999999999995</v>
          </cell>
        </row>
        <row r="3">
          <cell r="IU3" t="str">
            <v>20 ~ 30</v>
          </cell>
          <cell r="IV3">
            <v>0.40500000000000003</v>
          </cell>
        </row>
        <row r="4">
          <cell r="IU4" t="str">
            <v>30 ~ 40</v>
          </cell>
          <cell r="IV4">
            <v>0.02</v>
          </cell>
        </row>
        <row r="5">
          <cell r="IU5" t="str">
            <v>40 ~ 50</v>
          </cell>
          <cell r="IV5">
            <v>5.0000000000000001E-3</v>
          </cell>
        </row>
        <row r="6">
          <cell r="IU6" t="str">
            <v>50 ~ 60</v>
          </cell>
          <cell r="IV6">
            <v>5.0000000000000001E-3</v>
          </cell>
        </row>
        <row r="7">
          <cell r="IU7" t="str">
            <v/>
          </cell>
          <cell r="IV7">
            <v>0</v>
          </cell>
        </row>
        <row r="8">
          <cell r="IU8" t="str">
            <v/>
          </cell>
          <cell r="IV8">
            <v>0</v>
          </cell>
        </row>
        <row r="9">
          <cell r="IU9" t="str">
            <v/>
          </cell>
          <cell r="IV9">
            <v>0</v>
          </cell>
        </row>
        <row r="10">
          <cell r="IU10" t="str">
            <v/>
          </cell>
          <cell r="IV10">
            <v>0</v>
          </cell>
        </row>
        <row r="11">
          <cell r="IU11" t="str">
            <v/>
          </cell>
          <cell r="IV1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zoomScaleNormal="100" workbookViewId="0">
      <selection activeCell="S5" sqref="S5"/>
    </sheetView>
  </sheetViews>
  <sheetFormatPr defaultColWidth="9.109375" defaultRowHeight="13.2" x14ac:dyDescent="0.25"/>
  <cols>
    <col min="1" max="1" width="9.109375" style="7"/>
    <col min="2" max="2" width="19.88671875" style="7" customWidth="1"/>
    <col min="3" max="16384" width="9.109375" style="7"/>
  </cols>
  <sheetData>
    <row r="1" spans="1:12" ht="15.6" x14ac:dyDescent="0.3">
      <c r="A1" s="37">
        <v>1.1000000000000001</v>
      </c>
      <c r="B1" s="35" t="s">
        <v>285</v>
      </c>
      <c r="C1" s="35"/>
      <c r="D1" s="37">
        <v>1.2</v>
      </c>
      <c r="E1" s="35" t="s">
        <v>285</v>
      </c>
      <c r="H1" s="36"/>
      <c r="I1" s="35"/>
    </row>
    <row r="2" spans="1:12" ht="15.6" x14ac:dyDescent="0.3">
      <c r="A2" s="38"/>
      <c r="B2" s="35" t="s">
        <v>286</v>
      </c>
      <c r="C2" s="35"/>
      <c r="D2" s="11"/>
      <c r="E2" s="35" t="s">
        <v>291</v>
      </c>
      <c r="H2" s="11"/>
      <c r="I2" s="35"/>
    </row>
    <row r="3" spans="1:12" ht="15.6" x14ac:dyDescent="0.3">
      <c r="A3" s="38"/>
      <c r="B3" s="35" t="s">
        <v>287</v>
      </c>
      <c r="C3" s="35"/>
      <c r="D3" s="11"/>
      <c r="E3" s="35" t="s">
        <v>287</v>
      </c>
      <c r="H3" s="11"/>
      <c r="I3" s="35"/>
    </row>
    <row r="4" spans="1:12" ht="15.6" x14ac:dyDescent="0.3">
      <c r="A4" s="38"/>
      <c r="B4" s="35" t="s">
        <v>288</v>
      </c>
      <c r="C4" s="35"/>
      <c r="D4" s="11"/>
      <c r="E4" s="35" t="s">
        <v>292</v>
      </c>
      <c r="H4" s="11"/>
      <c r="I4" s="35"/>
    </row>
    <row r="5" spans="1:12" ht="15.6" x14ac:dyDescent="0.3">
      <c r="A5" s="38"/>
      <c r="B5" s="35" t="s">
        <v>289</v>
      </c>
      <c r="C5" s="35"/>
      <c r="D5" s="11"/>
      <c r="E5" s="35"/>
    </row>
    <row r="6" spans="1:12" ht="15.6" x14ac:dyDescent="0.3">
      <c r="A6" s="38"/>
      <c r="B6" s="35" t="s">
        <v>290</v>
      </c>
      <c r="C6" s="35"/>
      <c r="D6" s="11"/>
      <c r="E6" s="35"/>
    </row>
    <row r="7" spans="1:12" x14ac:dyDescent="0.25">
      <c r="A7" s="39"/>
    </row>
    <row r="8" spans="1:12" ht="15.6" x14ac:dyDescent="0.3">
      <c r="A8" s="37" t="s">
        <v>218</v>
      </c>
      <c r="B8" s="11" t="s">
        <v>270</v>
      </c>
    </row>
    <row r="9" spans="1:12" ht="15.6" x14ac:dyDescent="0.3">
      <c r="A9" s="39"/>
      <c r="B9" s="35" t="s">
        <v>271</v>
      </c>
      <c r="C9" s="10" t="s">
        <v>275</v>
      </c>
      <c r="F9" s="35" t="s">
        <v>274</v>
      </c>
      <c r="G9" s="10" t="s">
        <v>278</v>
      </c>
      <c r="K9" s="35" t="s">
        <v>273</v>
      </c>
      <c r="L9" s="10" t="s">
        <v>283</v>
      </c>
    </row>
    <row r="10" spans="1:12" ht="15.6" x14ac:dyDescent="0.3">
      <c r="A10" s="39"/>
      <c r="B10" s="35" t="s">
        <v>272</v>
      </c>
      <c r="C10" s="10" t="s">
        <v>276</v>
      </c>
      <c r="F10" s="35" t="s">
        <v>272</v>
      </c>
      <c r="G10" s="10" t="s">
        <v>279</v>
      </c>
      <c r="K10" s="35" t="s">
        <v>271</v>
      </c>
      <c r="L10" s="10" t="s">
        <v>282</v>
      </c>
    </row>
    <row r="11" spans="1:12" ht="15.6" x14ac:dyDescent="0.3">
      <c r="A11" s="39"/>
      <c r="B11" s="35" t="s">
        <v>273</v>
      </c>
      <c r="C11" s="10" t="s">
        <v>277</v>
      </c>
      <c r="F11" s="35" t="s">
        <v>272</v>
      </c>
      <c r="G11" s="10" t="s">
        <v>280</v>
      </c>
      <c r="K11" s="35" t="s">
        <v>274</v>
      </c>
      <c r="L11" s="10" t="s">
        <v>281</v>
      </c>
    </row>
    <row r="12" spans="1:12" x14ac:dyDescent="0.25">
      <c r="A12" s="39"/>
    </row>
    <row r="13" spans="1:12" ht="15.6" x14ac:dyDescent="0.3">
      <c r="A13" s="37" t="s">
        <v>254</v>
      </c>
      <c r="B13" s="11" t="s">
        <v>284</v>
      </c>
    </row>
    <row r="14" spans="1:12" ht="15.6" x14ac:dyDescent="0.3">
      <c r="A14" s="11"/>
      <c r="B14" s="11" t="s">
        <v>207</v>
      </c>
    </row>
    <row r="15" spans="1:12" ht="15.6" x14ac:dyDescent="0.3">
      <c r="B15" s="8" t="s">
        <v>217</v>
      </c>
      <c r="E15" s="10" t="s">
        <v>261</v>
      </c>
      <c r="F15" s="10" t="s">
        <v>216</v>
      </c>
    </row>
    <row r="16" spans="1:12" ht="15.6" x14ac:dyDescent="0.3">
      <c r="B16" s="8" t="s">
        <v>215</v>
      </c>
      <c r="E16" s="10" t="s">
        <v>262</v>
      </c>
      <c r="F16" s="10" t="s">
        <v>214</v>
      </c>
    </row>
    <row r="17" spans="1:6" ht="15.6" x14ac:dyDescent="0.3">
      <c r="B17" s="8" t="s">
        <v>213</v>
      </c>
      <c r="E17" s="10" t="s">
        <v>263</v>
      </c>
      <c r="F17" s="10" t="s">
        <v>212</v>
      </c>
    </row>
    <row r="18" spans="1:6" ht="15.6" x14ac:dyDescent="0.3">
      <c r="B18" s="8" t="s">
        <v>211</v>
      </c>
      <c r="E18" s="10" t="s">
        <v>264</v>
      </c>
      <c r="F18" s="10" t="s">
        <v>210</v>
      </c>
    </row>
    <row r="19" spans="1:6" ht="15.6" x14ac:dyDescent="0.3">
      <c r="B19" s="8" t="s">
        <v>209</v>
      </c>
      <c r="E19" s="10" t="s">
        <v>265</v>
      </c>
      <c r="F19" s="10" t="s">
        <v>208</v>
      </c>
    </row>
    <row r="20" spans="1:6" ht="15.6" x14ac:dyDescent="0.3">
      <c r="A20" s="9"/>
      <c r="E20" s="10"/>
    </row>
    <row r="21" spans="1:6" ht="15.6" x14ac:dyDescent="0.3">
      <c r="A21" s="9"/>
      <c r="B21" s="10"/>
      <c r="C21" s="10"/>
      <c r="D21" s="10"/>
      <c r="E21" s="10"/>
    </row>
  </sheetData>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3"/>
  <sheetViews>
    <sheetView workbookViewId="0">
      <selection activeCell="D21" sqref="D21"/>
    </sheetView>
  </sheetViews>
  <sheetFormatPr defaultColWidth="9.109375" defaultRowHeight="13.2" x14ac:dyDescent="0.25"/>
  <cols>
    <col min="1" max="1" width="14.44140625" style="6" bestFit="1" customWidth="1"/>
    <col min="2" max="2" width="18.5546875" style="12" customWidth="1"/>
    <col min="3" max="3" width="9.109375" style="6"/>
    <col min="4" max="6" width="14" style="6" customWidth="1"/>
    <col min="7" max="7" width="11.44140625" style="6" customWidth="1"/>
    <col min="8" max="9" width="9.109375" style="6"/>
    <col min="10" max="10" width="17.6640625" style="6" customWidth="1"/>
    <col min="11" max="11" width="9.109375" style="6"/>
    <col min="12" max="12" width="17.5546875" style="6" customWidth="1"/>
    <col min="13" max="16384" width="9.109375" style="6"/>
  </cols>
  <sheetData>
    <row r="1" spans="1:10" ht="16.2" thickBot="1" x14ac:dyDescent="0.35">
      <c r="A1" s="40" t="s">
        <v>0</v>
      </c>
      <c r="B1" s="41" t="s">
        <v>1</v>
      </c>
      <c r="D1" s="42"/>
      <c r="E1" s="43"/>
      <c r="F1" s="43" t="s">
        <v>2</v>
      </c>
      <c r="I1" s="44" t="s">
        <v>206</v>
      </c>
      <c r="J1" s="45"/>
    </row>
    <row r="2" spans="1:10" ht="16.2" thickBot="1" x14ac:dyDescent="0.35">
      <c r="A2" s="21" t="s">
        <v>3</v>
      </c>
      <c r="B2" s="20">
        <v>6</v>
      </c>
      <c r="D2" s="46" t="s">
        <v>4</v>
      </c>
      <c r="E2" s="47" t="s">
        <v>5</v>
      </c>
      <c r="F2" s="47" t="s">
        <v>5</v>
      </c>
    </row>
    <row r="3" spans="1:10" ht="15.6" x14ac:dyDescent="0.3">
      <c r="A3" s="16" t="s">
        <v>6</v>
      </c>
      <c r="B3" s="15">
        <v>4</v>
      </c>
      <c r="D3" s="19">
        <v>4</v>
      </c>
      <c r="E3" s="48">
        <f t="shared" ref="E3:E12" si="0">IF(ISBLANK(D3),"",COUNTIF($B$2:$B$201,D3))</f>
        <v>61</v>
      </c>
      <c r="F3" s="49">
        <f t="shared" ref="F3:F12" si="1">IF(E3="","",E3/E$13)</f>
        <v>0.30499999999999999</v>
      </c>
      <c r="H3" s="27" t="str">
        <f>IF(E13&lt;COUNTA(B2:B201),"WARNING: Not All Observations Included in Frequency Distribution","")</f>
        <v/>
      </c>
    </row>
    <row r="4" spans="1:10" ht="15" x14ac:dyDescent="0.25">
      <c r="A4" s="16" t="s">
        <v>7</v>
      </c>
      <c r="B4" s="15">
        <v>6</v>
      </c>
      <c r="D4" s="19">
        <v>6</v>
      </c>
      <c r="E4" s="48">
        <f t="shared" si="0"/>
        <v>92</v>
      </c>
      <c r="F4" s="49">
        <f t="shared" si="1"/>
        <v>0.46</v>
      </c>
    </row>
    <row r="5" spans="1:10" ht="15" x14ac:dyDescent="0.25">
      <c r="A5" s="16" t="s">
        <v>8</v>
      </c>
      <c r="B5" s="15">
        <v>6</v>
      </c>
      <c r="D5" s="19">
        <v>8</v>
      </c>
      <c r="E5" s="48">
        <f t="shared" si="0"/>
        <v>45</v>
      </c>
      <c r="F5" s="49">
        <f t="shared" si="1"/>
        <v>0.22500000000000001</v>
      </c>
    </row>
    <row r="6" spans="1:10" ht="15" x14ac:dyDescent="0.25">
      <c r="A6" s="16" t="s">
        <v>9</v>
      </c>
      <c r="B6" s="15">
        <v>6</v>
      </c>
      <c r="D6" s="19">
        <v>12</v>
      </c>
      <c r="E6" s="48">
        <f t="shared" si="0"/>
        <v>2</v>
      </c>
      <c r="F6" s="49">
        <f t="shared" si="1"/>
        <v>0.01</v>
      </c>
    </row>
    <row r="7" spans="1:10" ht="15" x14ac:dyDescent="0.25">
      <c r="A7" s="16" t="s">
        <v>10</v>
      </c>
      <c r="B7" s="15">
        <v>6</v>
      </c>
      <c r="D7" s="19"/>
      <c r="E7" s="48" t="str">
        <f t="shared" si="0"/>
        <v/>
      </c>
      <c r="F7" s="49" t="str">
        <f t="shared" si="1"/>
        <v/>
      </c>
    </row>
    <row r="8" spans="1:10" ht="15" x14ac:dyDescent="0.25">
      <c r="A8" s="16" t="s">
        <v>11</v>
      </c>
      <c r="B8" s="15">
        <v>6</v>
      </c>
      <c r="D8" s="19"/>
      <c r="E8" s="48" t="str">
        <f t="shared" si="0"/>
        <v/>
      </c>
      <c r="F8" s="49" t="str">
        <f t="shared" si="1"/>
        <v/>
      </c>
    </row>
    <row r="9" spans="1:10" ht="15" x14ac:dyDescent="0.25">
      <c r="A9" s="16" t="s">
        <v>12</v>
      </c>
      <c r="B9" s="15">
        <v>6</v>
      </c>
      <c r="D9" s="19"/>
      <c r="E9" s="48" t="str">
        <f t="shared" si="0"/>
        <v/>
      </c>
      <c r="F9" s="49" t="str">
        <f t="shared" si="1"/>
        <v/>
      </c>
    </row>
    <row r="10" spans="1:10" ht="15" x14ac:dyDescent="0.25">
      <c r="A10" s="16" t="s">
        <v>13</v>
      </c>
      <c r="B10" s="15">
        <v>6</v>
      </c>
      <c r="D10" s="19"/>
      <c r="E10" s="48" t="str">
        <f t="shared" si="0"/>
        <v/>
      </c>
      <c r="F10" s="49" t="str">
        <f t="shared" si="1"/>
        <v/>
      </c>
    </row>
    <row r="11" spans="1:10" ht="15" x14ac:dyDescent="0.25">
      <c r="A11" s="16" t="s">
        <v>14</v>
      </c>
      <c r="B11" s="15">
        <v>6</v>
      </c>
      <c r="D11" s="19"/>
      <c r="E11" s="48" t="str">
        <f t="shared" si="0"/>
        <v/>
      </c>
      <c r="F11" s="49" t="str">
        <f t="shared" si="1"/>
        <v/>
      </c>
    </row>
    <row r="12" spans="1:10" ht="15.6" thickBot="1" x14ac:dyDescent="0.3">
      <c r="A12" s="16" t="s">
        <v>15</v>
      </c>
      <c r="B12" s="15">
        <v>6</v>
      </c>
      <c r="D12" s="18"/>
      <c r="E12" s="50" t="str">
        <f t="shared" si="0"/>
        <v/>
      </c>
      <c r="F12" s="51" t="str">
        <f t="shared" si="1"/>
        <v/>
      </c>
    </row>
    <row r="13" spans="1:10" ht="15.6" x14ac:dyDescent="0.3">
      <c r="A13" s="16" t="s">
        <v>16</v>
      </c>
      <c r="B13" s="15">
        <v>6</v>
      </c>
      <c r="D13" s="42" t="s">
        <v>17</v>
      </c>
      <c r="E13" s="43">
        <f>SUM(E3:E12)</f>
        <v>200</v>
      </c>
      <c r="F13" s="52">
        <f>100%</f>
        <v>1</v>
      </c>
    </row>
    <row r="14" spans="1:10" ht="15.6" x14ac:dyDescent="0.3">
      <c r="A14" s="16" t="s">
        <v>18</v>
      </c>
      <c r="B14" s="15">
        <v>6</v>
      </c>
      <c r="D14" s="17" t="str">
        <f>IF(SUM(E3:E12)&lt;&gt;E13,"NOT ALL VALUES ARE INCLUDED","")</f>
        <v/>
      </c>
    </row>
    <row r="15" spans="1:10" ht="15" x14ac:dyDescent="0.25">
      <c r="A15" s="16" t="s">
        <v>19</v>
      </c>
      <c r="B15" s="15">
        <v>4</v>
      </c>
    </row>
    <row r="16" spans="1:10" ht="15" x14ac:dyDescent="0.25">
      <c r="A16" s="16" t="s">
        <v>20</v>
      </c>
      <c r="B16" s="15">
        <v>4</v>
      </c>
      <c r="D16" s="53" t="s">
        <v>305</v>
      </c>
    </row>
    <row r="17" spans="1:4" ht="15" x14ac:dyDescent="0.25">
      <c r="A17" s="16" t="s">
        <v>21</v>
      </c>
      <c r="B17" s="15">
        <v>6</v>
      </c>
      <c r="D17" s="53" t="s">
        <v>293</v>
      </c>
    </row>
    <row r="18" spans="1:4" ht="15" x14ac:dyDescent="0.25">
      <c r="A18" s="16" t="s">
        <v>22</v>
      </c>
      <c r="B18" s="15">
        <v>8</v>
      </c>
    </row>
    <row r="19" spans="1:4" ht="15" x14ac:dyDescent="0.25">
      <c r="A19" s="16" t="s">
        <v>23</v>
      </c>
      <c r="B19" s="15">
        <v>8</v>
      </c>
    </row>
    <row r="20" spans="1:4" ht="15" x14ac:dyDescent="0.25">
      <c r="A20" s="16" t="s">
        <v>24</v>
      </c>
      <c r="B20" s="15">
        <v>6</v>
      </c>
    </row>
    <row r="21" spans="1:4" ht="15" x14ac:dyDescent="0.25">
      <c r="A21" s="16" t="s">
        <v>25</v>
      </c>
      <c r="B21" s="15">
        <v>6</v>
      </c>
    </row>
    <row r="22" spans="1:4" ht="15" x14ac:dyDescent="0.25">
      <c r="A22" s="16" t="s">
        <v>26</v>
      </c>
      <c r="B22" s="15">
        <v>8</v>
      </c>
    </row>
    <row r="23" spans="1:4" ht="15" x14ac:dyDescent="0.25">
      <c r="A23" s="16" t="s">
        <v>27</v>
      </c>
      <c r="B23" s="15">
        <v>8</v>
      </c>
    </row>
    <row r="24" spans="1:4" ht="15" x14ac:dyDescent="0.25">
      <c r="A24" s="16" t="s">
        <v>28</v>
      </c>
      <c r="B24" s="15">
        <v>6</v>
      </c>
    </row>
    <row r="25" spans="1:4" ht="15" x14ac:dyDescent="0.25">
      <c r="A25" s="16" t="s">
        <v>29</v>
      </c>
      <c r="B25" s="15">
        <v>6</v>
      </c>
    </row>
    <row r="26" spans="1:4" ht="15" x14ac:dyDescent="0.25">
      <c r="A26" s="16" t="s">
        <v>30</v>
      </c>
      <c r="B26" s="15">
        <v>6</v>
      </c>
    </row>
    <row r="27" spans="1:4" ht="15" x14ac:dyDescent="0.25">
      <c r="A27" s="16" t="s">
        <v>31</v>
      </c>
      <c r="B27" s="15">
        <v>8</v>
      </c>
    </row>
    <row r="28" spans="1:4" ht="15" x14ac:dyDescent="0.25">
      <c r="A28" s="16" t="s">
        <v>32</v>
      </c>
      <c r="B28" s="15">
        <v>4</v>
      </c>
    </row>
    <row r="29" spans="1:4" ht="15" x14ac:dyDescent="0.25">
      <c r="A29" s="16" t="s">
        <v>33</v>
      </c>
      <c r="B29" s="15">
        <v>4</v>
      </c>
    </row>
    <row r="30" spans="1:4" ht="15" x14ac:dyDescent="0.25">
      <c r="A30" s="16" t="s">
        <v>34</v>
      </c>
      <c r="B30" s="15">
        <v>4</v>
      </c>
    </row>
    <row r="31" spans="1:4" ht="15" x14ac:dyDescent="0.25">
      <c r="A31" s="16" t="s">
        <v>35</v>
      </c>
      <c r="B31" s="15">
        <v>4</v>
      </c>
    </row>
    <row r="32" spans="1:4" ht="15" x14ac:dyDescent="0.25">
      <c r="A32" s="16" t="s">
        <v>36</v>
      </c>
      <c r="B32" s="15">
        <v>6</v>
      </c>
    </row>
    <row r="33" spans="1:2" ht="15" x14ac:dyDescent="0.25">
      <c r="A33" s="16" t="s">
        <v>37</v>
      </c>
      <c r="B33" s="15">
        <v>6</v>
      </c>
    </row>
    <row r="34" spans="1:2" ht="15" x14ac:dyDescent="0.25">
      <c r="A34" s="16" t="s">
        <v>38</v>
      </c>
      <c r="B34" s="15">
        <v>6</v>
      </c>
    </row>
    <row r="35" spans="1:2" ht="15" x14ac:dyDescent="0.25">
      <c r="A35" s="16" t="s">
        <v>39</v>
      </c>
      <c r="B35" s="15">
        <v>4</v>
      </c>
    </row>
    <row r="36" spans="1:2" ht="15" x14ac:dyDescent="0.25">
      <c r="A36" s="16" t="s">
        <v>40</v>
      </c>
      <c r="B36" s="15">
        <v>6</v>
      </c>
    </row>
    <row r="37" spans="1:2" ht="15" x14ac:dyDescent="0.25">
      <c r="A37" s="16" t="s">
        <v>41</v>
      </c>
      <c r="B37" s="15">
        <v>6</v>
      </c>
    </row>
    <row r="38" spans="1:2" ht="15" x14ac:dyDescent="0.25">
      <c r="A38" s="16" t="s">
        <v>42</v>
      </c>
      <c r="B38" s="15">
        <v>6</v>
      </c>
    </row>
    <row r="39" spans="1:2" ht="15" x14ac:dyDescent="0.25">
      <c r="A39" s="16" t="s">
        <v>43</v>
      </c>
      <c r="B39" s="15">
        <v>4</v>
      </c>
    </row>
    <row r="40" spans="1:2" ht="15" x14ac:dyDescent="0.25">
      <c r="A40" s="16" t="s">
        <v>44</v>
      </c>
      <c r="B40" s="15">
        <v>4</v>
      </c>
    </row>
    <row r="41" spans="1:2" ht="15" x14ac:dyDescent="0.25">
      <c r="A41" s="16" t="s">
        <v>45</v>
      </c>
      <c r="B41" s="15">
        <v>6</v>
      </c>
    </row>
    <row r="42" spans="1:2" ht="15" x14ac:dyDescent="0.25">
      <c r="A42" s="16" t="s">
        <v>46</v>
      </c>
      <c r="B42" s="15">
        <v>6</v>
      </c>
    </row>
    <row r="43" spans="1:2" ht="15" x14ac:dyDescent="0.25">
      <c r="A43" s="16" t="s">
        <v>47</v>
      </c>
      <c r="B43" s="15">
        <v>6</v>
      </c>
    </row>
    <row r="44" spans="1:2" ht="15" x14ac:dyDescent="0.25">
      <c r="A44" s="16" t="s">
        <v>48</v>
      </c>
      <c r="B44" s="15">
        <v>4</v>
      </c>
    </row>
    <row r="45" spans="1:2" ht="15" x14ac:dyDescent="0.25">
      <c r="A45" s="16" t="s">
        <v>49</v>
      </c>
      <c r="B45" s="15">
        <v>4</v>
      </c>
    </row>
    <row r="46" spans="1:2" ht="15" x14ac:dyDescent="0.25">
      <c r="A46" s="16" t="s">
        <v>50</v>
      </c>
      <c r="B46" s="15">
        <v>8</v>
      </c>
    </row>
    <row r="47" spans="1:2" ht="15" x14ac:dyDescent="0.25">
      <c r="A47" s="16" t="s">
        <v>51</v>
      </c>
      <c r="B47" s="15">
        <v>8</v>
      </c>
    </row>
    <row r="48" spans="1:2" ht="15" x14ac:dyDescent="0.25">
      <c r="A48" s="16" t="s">
        <v>52</v>
      </c>
      <c r="B48" s="15">
        <v>4</v>
      </c>
    </row>
    <row r="49" spans="1:2" ht="15" x14ac:dyDescent="0.25">
      <c r="A49" s="16" t="s">
        <v>53</v>
      </c>
      <c r="B49" s="15">
        <v>4</v>
      </c>
    </row>
    <row r="50" spans="1:2" ht="15" x14ac:dyDescent="0.25">
      <c r="A50" s="16" t="s">
        <v>54</v>
      </c>
      <c r="B50" s="15">
        <v>6</v>
      </c>
    </row>
    <row r="51" spans="1:2" ht="15" x14ac:dyDescent="0.25">
      <c r="A51" s="16" t="s">
        <v>55</v>
      </c>
      <c r="B51" s="15">
        <v>4</v>
      </c>
    </row>
    <row r="52" spans="1:2" ht="15" x14ac:dyDescent="0.25">
      <c r="A52" s="16" t="s">
        <v>56</v>
      </c>
      <c r="B52" s="15">
        <v>6</v>
      </c>
    </row>
    <row r="53" spans="1:2" ht="15" x14ac:dyDescent="0.25">
      <c r="A53" s="16" t="s">
        <v>57</v>
      </c>
      <c r="B53" s="15">
        <v>4</v>
      </c>
    </row>
    <row r="54" spans="1:2" ht="15" x14ac:dyDescent="0.25">
      <c r="A54" s="16" t="s">
        <v>58</v>
      </c>
      <c r="B54" s="15">
        <v>4</v>
      </c>
    </row>
    <row r="55" spans="1:2" ht="15" x14ac:dyDescent="0.25">
      <c r="A55" s="16" t="s">
        <v>59</v>
      </c>
      <c r="B55" s="15">
        <v>4</v>
      </c>
    </row>
    <row r="56" spans="1:2" ht="15" x14ac:dyDescent="0.25">
      <c r="A56" s="16" t="s">
        <v>60</v>
      </c>
      <c r="B56" s="15">
        <v>4</v>
      </c>
    </row>
    <row r="57" spans="1:2" ht="15" x14ac:dyDescent="0.25">
      <c r="A57" s="16" t="s">
        <v>61</v>
      </c>
      <c r="B57" s="15">
        <v>4</v>
      </c>
    </row>
    <row r="58" spans="1:2" ht="15" x14ac:dyDescent="0.25">
      <c r="A58" s="16" t="s">
        <v>62</v>
      </c>
      <c r="B58" s="15">
        <v>4</v>
      </c>
    </row>
    <row r="59" spans="1:2" ht="15" x14ac:dyDescent="0.25">
      <c r="A59" s="16" t="s">
        <v>63</v>
      </c>
      <c r="B59" s="15">
        <v>4</v>
      </c>
    </row>
    <row r="60" spans="1:2" ht="15" x14ac:dyDescent="0.25">
      <c r="A60" s="16" t="s">
        <v>64</v>
      </c>
      <c r="B60" s="15">
        <v>6</v>
      </c>
    </row>
    <row r="61" spans="1:2" ht="15" x14ac:dyDescent="0.25">
      <c r="A61" s="16" t="s">
        <v>65</v>
      </c>
      <c r="B61" s="15">
        <v>6</v>
      </c>
    </row>
    <row r="62" spans="1:2" ht="15" x14ac:dyDescent="0.25">
      <c r="A62" s="16" t="s">
        <v>66</v>
      </c>
      <c r="B62" s="15">
        <v>6</v>
      </c>
    </row>
    <row r="63" spans="1:2" ht="15" x14ac:dyDescent="0.25">
      <c r="A63" s="16" t="s">
        <v>67</v>
      </c>
      <c r="B63" s="15">
        <v>6</v>
      </c>
    </row>
    <row r="64" spans="1:2" ht="15" x14ac:dyDescent="0.25">
      <c r="A64" s="16" t="s">
        <v>68</v>
      </c>
      <c r="B64" s="15">
        <v>6</v>
      </c>
    </row>
    <row r="65" spans="1:2" ht="15" x14ac:dyDescent="0.25">
      <c r="A65" s="16" t="s">
        <v>69</v>
      </c>
      <c r="B65" s="15">
        <v>8</v>
      </c>
    </row>
    <row r="66" spans="1:2" ht="15" x14ac:dyDescent="0.25">
      <c r="A66" s="16" t="s">
        <v>70</v>
      </c>
      <c r="B66" s="15">
        <v>6</v>
      </c>
    </row>
    <row r="67" spans="1:2" ht="15" x14ac:dyDescent="0.25">
      <c r="A67" s="16" t="s">
        <v>71</v>
      </c>
      <c r="B67" s="15">
        <v>8</v>
      </c>
    </row>
    <row r="68" spans="1:2" ht="15" x14ac:dyDescent="0.25">
      <c r="A68" s="16" t="s">
        <v>72</v>
      </c>
      <c r="B68" s="15">
        <v>8</v>
      </c>
    </row>
    <row r="69" spans="1:2" ht="15" x14ac:dyDescent="0.25">
      <c r="A69" s="16" t="s">
        <v>73</v>
      </c>
      <c r="B69" s="15">
        <v>6</v>
      </c>
    </row>
    <row r="70" spans="1:2" ht="15" x14ac:dyDescent="0.25">
      <c r="A70" s="16" t="s">
        <v>74</v>
      </c>
      <c r="B70" s="15">
        <v>6</v>
      </c>
    </row>
    <row r="71" spans="1:2" ht="15" x14ac:dyDescent="0.25">
      <c r="A71" s="16" t="s">
        <v>75</v>
      </c>
      <c r="B71" s="15">
        <v>4</v>
      </c>
    </row>
    <row r="72" spans="1:2" ht="15" x14ac:dyDescent="0.25">
      <c r="A72" s="16" t="s">
        <v>76</v>
      </c>
      <c r="B72" s="15">
        <v>4</v>
      </c>
    </row>
    <row r="73" spans="1:2" ht="15" x14ac:dyDescent="0.25">
      <c r="A73" s="16" t="s">
        <v>77</v>
      </c>
      <c r="B73" s="15">
        <v>4</v>
      </c>
    </row>
    <row r="74" spans="1:2" ht="15" x14ac:dyDescent="0.25">
      <c r="A74" s="16" t="s">
        <v>78</v>
      </c>
      <c r="B74" s="15">
        <v>6</v>
      </c>
    </row>
    <row r="75" spans="1:2" ht="15" x14ac:dyDescent="0.25">
      <c r="A75" s="16" t="s">
        <v>79</v>
      </c>
      <c r="B75" s="15">
        <v>8</v>
      </c>
    </row>
    <row r="76" spans="1:2" ht="15" x14ac:dyDescent="0.25">
      <c r="A76" s="16" t="s">
        <v>80</v>
      </c>
      <c r="B76" s="15">
        <v>6</v>
      </c>
    </row>
    <row r="77" spans="1:2" ht="15" x14ac:dyDescent="0.25">
      <c r="A77" s="16" t="s">
        <v>81</v>
      </c>
      <c r="B77" s="15">
        <v>6</v>
      </c>
    </row>
    <row r="78" spans="1:2" ht="15" x14ac:dyDescent="0.25">
      <c r="A78" s="16" t="s">
        <v>82</v>
      </c>
      <c r="B78" s="15">
        <v>8</v>
      </c>
    </row>
    <row r="79" spans="1:2" ht="15" x14ac:dyDescent="0.25">
      <c r="A79" s="16" t="s">
        <v>83</v>
      </c>
      <c r="B79" s="15">
        <v>6</v>
      </c>
    </row>
    <row r="80" spans="1:2" ht="15" x14ac:dyDescent="0.25">
      <c r="A80" s="16" t="s">
        <v>84</v>
      </c>
      <c r="B80" s="15">
        <v>6</v>
      </c>
    </row>
    <row r="81" spans="1:2" ht="15" x14ac:dyDescent="0.25">
      <c r="A81" s="16" t="s">
        <v>85</v>
      </c>
      <c r="B81" s="15">
        <v>8</v>
      </c>
    </row>
    <row r="82" spans="1:2" ht="15" x14ac:dyDescent="0.25">
      <c r="A82" s="16" t="s">
        <v>86</v>
      </c>
      <c r="B82" s="15">
        <v>12</v>
      </c>
    </row>
    <row r="83" spans="1:2" ht="15" x14ac:dyDescent="0.25">
      <c r="A83" s="16" t="s">
        <v>87</v>
      </c>
      <c r="B83" s="15">
        <v>8</v>
      </c>
    </row>
    <row r="84" spans="1:2" ht="15" x14ac:dyDescent="0.25">
      <c r="A84" s="16" t="s">
        <v>88</v>
      </c>
      <c r="B84" s="15">
        <v>8</v>
      </c>
    </row>
    <row r="85" spans="1:2" ht="15" x14ac:dyDescent="0.25">
      <c r="A85" s="16" t="s">
        <v>89</v>
      </c>
      <c r="B85" s="15">
        <v>8</v>
      </c>
    </row>
    <row r="86" spans="1:2" ht="15" x14ac:dyDescent="0.25">
      <c r="A86" s="16" t="s">
        <v>90</v>
      </c>
      <c r="B86" s="15">
        <v>4</v>
      </c>
    </row>
    <row r="87" spans="1:2" ht="15" x14ac:dyDescent="0.25">
      <c r="A87" s="16" t="s">
        <v>91</v>
      </c>
      <c r="B87" s="15">
        <v>6</v>
      </c>
    </row>
    <row r="88" spans="1:2" ht="15" x14ac:dyDescent="0.25">
      <c r="A88" s="16" t="s">
        <v>92</v>
      </c>
      <c r="B88" s="15">
        <v>6</v>
      </c>
    </row>
    <row r="89" spans="1:2" ht="15" x14ac:dyDescent="0.25">
      <c r="A89" s="16" t="s">
        <v>93</v>
      </c>
      <c r="B89" s="15">
        <v>4</v>
      </c>
    </row>
    <row r="90" spans="1:2" ht="15" x14ac:dyDescent="0.25">
      <c r="A90" s="16" t="s">
        <v>94</v>
      </c>
      <c r="B90" s="15">
        <v>6</v>
      </c>
    </row>
    <row r="91" spans="1:2" ht="15" x14ac:dyDescent="0.25">
      <c r="A91" s="16" t="s">
        <v>95</v>
      </c>
      <c r="B91" s="15">
        <v>4</v>
      </c>
    </row>
    <row r="92" spans="1:2" ht="15" x14ac:dyDescent="0.25">
      <c r="A92" s="16" t="s">
        <v>96</v>
      </c>
      <c r="B92" s="15">
        <v>6</v>
      </c>
    </row>
    <row r="93" spans="1:2" ht="15" x14ac:dyDescent="0.25">
      <c r="A93" s="16" t="s">
        <v>97</v>
      </c>
      <c r="B93" s="15">
        <v>4</v>
      </c>
    </row>
    <row r="94" spans="1:2" ht="15" x14ac:dyDescent="0.25">
      <c r="A94" s="16" t="s">
        <v>98</v>
      </c>
      <c r="B94" s="15">
        <v>4</v>
      </c>
    </row>
    <row r="95" spans="1:2" ht="15" x14ac:dyDescent="0.25">
      <c r="A95" s="16" t="s">
        <v>99</v>
      </c>
      <c r="B95" s="15">
        <v>4</v>
      </c>
    </row>
    <row r="96" spans="1:2" ht="15" x14ac:dyDescent="0.25">
      <c r="A96" s="16" t="s">
        <v>100</v>
      </c>
      <c r="B96" s="15">
        <v>4</v>
      </c>
    </row>
    <row r="97" spans="1:2" ht="15" x14ac:dyDescent="0.25">
      <c r="A97" s="16" t="s">
        <v>101</v>
      </c>
      <c r="B97" s="15">
        <v>4</v>
      </c>
    </row>
    <row r="98" spans="1:2" ht="15" x14ac:dyDescent="0.25">
      <c r="A98" s="16" t="s">
        <v>102</v>
      </c>
      <c r="B98" s="15">
        <v>4</v>
      </c>
    </row>
    <row r="99" spans="1:2" ht="15" x14ac:dyDescent="0.25">
      <c r="A99" s="16" t="s">
        <v>103</v>
      </c>
      <c r="B99" s="15">
        <v>6</v>
      </c>
    </row>
    <row r="100" spans="1:2" ht="15" x14ac:dyDescent="0.25">
      <c r="A100" s="16" t="s">
        <v>104</v>
      </c>
      <c r="B100" s="15">
        <v>4</v>
      </c>
    </row>
    <row r="101" spans="1:2" ht="15" x14ac:dyDescent="0.25">
      <c r="A101" s="16" t="s">
        <v>105</v>
      </c>
      <c r="B101" s="15">
        <v>4</v>
      </c>
    </row>
    <row r="102" spans="1:2" ht="15" x14ac:dyDescent="0.25">
      <c r="A102" s="16" t="s">
        <v>106</v>
      </c>
      <c r="B102" s="15">
        <v>4</v>
      </c>
    </row>
    <row r="103" spans="1:2" ht="15" x14ac:dyDescent="0.25">
      <c r="A103" s="16" t="s">
        <v>107</v>
      </c>
      <c r="B103" s="15">
        <v>6</v>
      </c>
    </row>
    <row r="104" spans="1:2" ht="15" x14ac:dyDescent="0.25">
      <c r="A104" s="16" t="s">
        <v>108</v>
      </c>
      <c r="B104" s="15">
        <v>4</v>
      </c>
    </row>
    <row r="105" spans="1:2" ht="15" x14ac:dyDescent="0.25">
      <c r="A105" s="16" t="s">
        <v>109</v>
      </c>
      <c r="B105" s="15">
        <v>4</v>
      </c>
    </row>
    <row r="106" spans="1:2" ht="15" x14ac:dyDescent="0.25">
      <c r="A106" s="16" t="s">
        <v>110</v>
      </c>
      <c r="B106" s="15">
        <v>6</v>
      </c>
    </row>
    <row r="107" spans="1:2" ht="15" x14ac:dyDescent="0.25">
      <c r="A107" s="16" t="s">
        <v>111</v>
      </c>
      <c r="B107" s="15">
        <v>6</v>
      </c>
    </row>
    <row r="108" spans="1:2" ht="15" x14ac:dyDescent="0.25">
      <c r="A108" s="16" t="s">
        <v>112</v>
      </c>
      <c r="B108" s="15">
        <v>6</v>
      </c>
    </row>
    <row r="109" spans="1:2" ht="15" x14ac:dyDescent="0.25">
      <c r="A109" s="16" t="s">
        <v>113</v>
      </c>
      <c r="B109" s="15">
        <v>6</v>
      </c>
    </row>
    <row r="110" spans="1:2" ht="15" x14ac:dyDescent="0.25">
      <c r="A110" s="16" t="s">
        <v>114</v>
      </c>
      <c r="B110" s="15">
        <v>4</v>
      </c>
    </row>
    <row r="111" spans="1:2" ht="15" x14ac:dyDescent="0.25">
      <c r="A111" s="16" t="s">
        <v>115</v>
      </c>
      <c r="B111" s="15">
        <v>4</v>
      </c>
    </row>
    <row r="112" spans="1:2" ht="15" x14ac:dyDescent="0.25">
      <c r="A112" s="16" t="s">
        <v>116</v>
      </c>
      <c r="B112" s="15">
        <v>4</v>
      </c>
    </row>
    <row r="113" spans="1:2" ht="15" x14ac:dyDescent="0.25">
      <c r="A113" s="16" t="s">
        <v>117</v>
      </c>
      <c r="B113" s="15">
        <v>4</v>
      </c>
    </row>
    <row r="114" spans="1:2" ht="15" x14ac:dyDescent="0.25">
      <c r="A114" s="16" t="s">
        <v>118</v>
      </c>
      <c r="B114" s="15">
        <v>4</v>
      </c>
    </row>
    <row r="115" spans="1:2" ht="15" x14ac:dyDescent="0.25">
      <c r="A115" s="16" t="s">
        <v>119</v>
      </c>
      <c r="B115" s="15">
        <v>4</v>
      </c>
    </row>
    <row r="116" spans="1:2" ht="15" x14ac:dyDescent="0.25">
      <c r="A116" s="16" t="s">
        <v>120</v>
      </c>
      <c r="B116" s="15">
        <v>6</v>
      </c>
    </row>
    <row r="117" spans="1:2" ht="15" x14ac:dyDescent="0.25">
      <c r="A117" s="16" t="s">
        <v>121</v>
      </c>
      <c r="B117" s="15">
        <v>6</v>
      </c>
    </row>
    <row r="118" spans="1:2" ht="15" x14ac:dyDescent="0.25">
      <c r="A118" s="16" t="s">
        <v>122</v>
      </c>
      <c r="B118" s="15">
        <v>4</v>
      </c>
    </row>
    <row r="119" spans="1:2" ht="15" x14ac:dyDescent="0.25">
      <c r="A119" s="16" t="s">
        <v>123</v>
      </c>
      <c r="B119" s="15">
        <v>8</v>
      </c>
    </row>
    <row r="120" spans="1:2" ht="15" x14ac:dyDescent="0.25">
      <c r="A120" s="16" t="s">
        <v>124</v>
      </c>
      <c r="B120" s="15">
        <v>8</v>
      </c>
    </row>
    <row r="121" spans="1:2" ht="15" x14ac:dyDescent="0.25">
      <c r="A121" s="16" t="s">
        <v>125</v>
      </c>
      <c r="B121" s="15">
        <v>8</v>
      </c>
    </row>
    <row r="122" spans="1:2" ht="15" x14ac:dyDescent="0.25">
      <c r="A122" s="16" t="s">
        <v>126</v>
      </c>
      <c r="B122" s="15">
        <v>6</v>
      </c>
    </row>
    <row r="123" spans="1:2" ht="15" x14ac:dyDescent="0.25">
      <c r="A123" s="16" t="s">
        <v>127</v>
      </c>
      <c r="B123" s="15">
        <v>8</v>
      </c>
    </row>
    <row r="124" spans="1:2" ht="15" x14ac:dyDescent="0.25">
      <c r="A124" s="16" t="s">
        <v>128</v>
      </c>
      <c r="B124" s="15">
        <v>4</v>
      </c>
    </row>
    <row r="125" spans="1:2" ht="15" x14ac:dyDescent="0.25">
      <c r="A125" s="16" t="s">
        <v>129</v>
      </c>
      <c r="B125" s="15">
        <v>4</v>
      </c>
    </row>
    <row r="126" spans="1:2" ht="15" x14ac:dyDescent="0.25">
      <c r="A126" s="16" t="s">
        <v>130</v>
      </c>
      <c r="B126" s="15">
        <v>8</v>
      </c>
    </row>
    <row r="127" spans="1:2" ht="15" x14ac:dyDescent="0.25">
      <c r="A127" s="16" t="s">
        <v>131</v>
      </c>
      <c r="B127" s="15">
        <v>6</v>
      </c>
    </row>
    <row r="128" spans="1:2" ht="15" x14ac:dyDescent="0.25">
      <c r="A128" s="16" t="s">
        <v>132</v>
      </c>
      <c r="B128" s="15">
        <v>4</v>
      </c>
    </row>
    <row r="129" spans="1:2" ht="15" x14ac:dyDescent="0.25">
      <c r="A129" s="16" t="s">
        <v>133</v>
      </c>
      <c r="B129" s="15">
        <v>6</v>
      </c>
    </row>
    <row r="130" spans="1:2" ht="15" x14ac:dyDescent="0.25">
      <c r="A130" s="16" t="s">
        <v>134</v>
      </c>
      <c r="B130" s="15">
        <v>6</v>
      </c>
    </row>
    <row r="131" spans="1:2" ht="15" x14ac:dyDescent="0.25">
      <c r="A131" s="16" t="s">
        <v>135</v>
      </c>
      <c r="B131" s="15">
        <v>8</v>
      </c>
    </row>
    <row r="132" spans="1:2" ht="15" x14ac:dyDescent="0.25">
      <c r="A132" s="16" t="s">
        <v>136</v>
      </c>
      <c r="B132" s="15">
        <v>4</v>
      </c>
    </row>
    <row r="133" spans="1:2" ht="15" x14ac:dyDescent="0.25">
      <c r="A133" s="16" t="s">
        <v>137</v>
      </c>
      <c r="B133" s="15">
        <v>6</v>
      </c>
    </row>
    <row r="134" spans="1:2" ht="15" x14ac:dyDescent="0.25">
      <c r="A134" s="16" t="s">
        <v>138</v>
      </c>
      <c r="B134" s="15">
        <v>6</v>
      </c>
    </row>
    <row r="135" spans="1:2" ht="15" x14ac:dyDescent="0.25">
      <c r="A135" s="16" t="s">
        <v>139</v>
      </c>
      <c r="B135" s="15">
        <v>6</v>
      </c>
    </row>
    <row r="136" spans="1:2" ht="15" x14ac:dyDescent="0.25">
      <c r="A136" s="16" t="s">
        <v>140</v>
      </c>
      <c r="B136" s="15">
        <v>8</v>
      </c>
    </row>
    <row r="137" spans="1:2" ht="15" x14ac:dyDescent="0.25">
      <c r="A137" s="16" t="s">
        <v>141</v>
      </c>
      <c r="B137" s="15">
        <v>8</v>
      </c>
    </row>
    <row r="138" spans="1:2" ht="15" x14ac:dyDescent="0.25">
      <c r="A138" s="16" t="s">
        <v>142</v>
      </c>
      <c r="B138" s="15">
        <v>6</v>
      </c>
    </row>
    <row r="139" spans="1:2" ht="15" x14ac:dyDescent="0.25">
      <c r="A139" s="16" t="s">
        <v>143</v>
      </c>
      <c r="B139" s="15">
        <v>6</v>
      </c>
    </row>
    <row r="140" spans="1:2" ht="15" x14ac:dyDescent="0.25">
      <c r="A140" s="16" t="s">
        <v>144</v>
      </c>
      <c r="B140" s="15">
        <v>8</v>
      </c>
    </row>
    <row r="141" spans="1:2" ht="15" x14ac:dyDescent="0.25">
      <c r="A141" s="16" t="s">
        <v>145</v>
      </c>
      <c r="B141" s="15">
        <v>8</v>
      </c>
    </row>
    <row r="142" spans="1:2" ht="15" x14ac:dyDescent="0.25">
      <c r="A142" s="16" t="s">
        <v>146</v>
      </c>
      <c r="B142" s="15">
        <v>4</v>
      </c>
    </row>
    <row r="143" spans="1:2" ht="15" x14ac:dyDescent="0.25">
      <c r="A143" s="16" t="s">
        <v>147</v>
      </c>
      <c r="B143" s="15">
        <v>8</v>
      </c>
    </row>
    <row r="144" spans="1:2" ht="15" x14ac:dyDescent="0.25">
      <c r="A144" s="16" t="s">
        <v>148</v>
      </c>
      <c r="B144" s="15">
        <v>8</v>
      </c>
    </row>
    <row r="145" spans="1:2" ht="15" x14ac:dyDescent="0.25">
      <c r="A145" s="16" t="s">
        <v>149</v>
      </c>
      <c r="B145" s="15">
        <v>8</v>
      </c>
    </row>
    <row r="146" spans="1:2" ht="15" x14ac:dyDescent="0.25">
      <c r="A146" s="16" t="s">
        <v>150</v>
      </c>
      <c r="B146" s="15">
        <v>8</v>
      </c>
    </row>
    <row r="147" spans="1:2" ht="15" x14ac:dyDescent="0.25">
      <c r="A147" s="16" t="s">
        <v>151</v>
      </c>
      <c r="B147" s="15">
        <v>4</v>
      </c>
    </row>
    <row r="148" spans="1:2" ht="15" x14ac:dyDescent="0.25">
      <c r="A148" s="16" t="s">
        <v>152</v>
      </c>
      <c r="B148" s="15">
        <v>8</v>
      </c>
    </row>
    <row r="149" spans="1:2" ht="15" x14ac:dyDescent="0.25">
      <c r="A149" s="16" t="s">
        <v>153</v>
      </c>
      <c r="B149" s="15">
        <v>8</v>
      </c>
    </row>
    <row r="150" spans="1:2" ht="15" x14ac:dyDescent="0.25">
      <c r="A150" s="16" t="s">
        <v>154</v>
      </c>
      <c r="B150" s="15">
        <v>8</v>
      </c>
    </row>
    <row r="151" spans="1:2" ht="15" x14ac:dyDescent="0.25">
      <c r="A151" s="16" t="s">
        <v>155</v>
      </c>
      <c r="B151" s="15">
        <v>12</v>
      </c>
    </row>
    <row r="152" spans="1:2" ht="15" x14ac:dyDescent="0.25">
      <c r="A152" s="16" t="s">
        <v>156</v>
      </c>
      <c r="B152" s="15">
        <v>6</v>
      </c>
    </row>
    <row r="153" spans="1:2" ht="15" x14ac:dyDescent="0.25">
      <c r="A153" s="16" t="s">
        <v>157</v>
      </c>
      <c r="B153" s="15">
        <v>6</v>
      </c>
    </row>
    <row r="154" spans="1:2" ht="15" x14ac:dyDescent="0.25">
      <c r="A154" s="16" t="s">
        <v>158</v>
      </c>
      <c r="B154" s="15">
        <v>6</v>
      </c>
    </row>
    <row r="155" spans="1:2" ht="15" x14ac:dyDescent="0.25">
      <c r="A155" s="16" t="s">
        <v>159</v>
      </c>
      <c r="B155" s="15">
        <v>6</v>
      </c>
    </row>
    <row r="156" spans="1:2" ht="15" x14ac:dyDescent="0.25">
      <c r="A156" s="16" t="s">
        <v>160</v>
      </c>
      <c r="B156" s="15">
        <v>6</v>
      </c>
    </row>
    <row r="157" spans="1:2" ht="15" x14ac:dyDescent="0.25">
      <c r="A157" s="16" t="s">
        <v>161</v>
      </c>
      <c r="B157" s="15">
        <v>4</v>
      </c>
    </row>
    <row r="158" spans="1:2" ht="15" x14ac:dyDescent="0.25">
      <c r="A158" s="16" t="s">
        <v>162</v>
      </c>
      <c r="B158" s="15">
        <v>6</v>
      </c>
    </row>
    <row r="159" spans="1:2" ht="15" x14ac:dyDescent="0.25">
      <c r="A159" s="16" t="s">
        <v>163</v>
      </c>
      <c r="B159" s="15">
        <v>6</v>
      </c>
    </row>
    <row r="160" spans="1:2" ht="15" x14ac:dyDescent="0.25">
      <c r="A160" s="16" t="s">
        <v>164</v>
      </c>
      <c r="B160" s="15">
        <v>8</v>
      </c>
    </row>
    <row r="161" spans="1:2" ht="15" x14ac:dyDescent="0.25">
      <c r="A161" s="16" t="s">
        <v>165</v>
      </c>
      <c r="B161" s="15">
        <v>6</v>
      </c>
    </row>
    <row r="162" spans="1:2" ht="15" x14ac:dyDescent="0.25">
      <c r="A162" s="16" t="s">
        <v>166</v>
      </c>
      <c r="B162" s="15">
        <v>8</v>
      </c>
    </row>
    <row r="163" spans="1:2" ht="15" x14ac:dyDescent="0.25">
      <c r="A163" s="16" t="s">
        <v>167</v>
      </c>
      <c r="B163" s="15">
        <v>8</v>
      </c>
    </row>
    <row r="164" spans="1:2" ht="15" x14ac:dyDescent="0.25">
      <c r="A164" s="16" t="s">
        <v>168</v>
      </c>
      <c r="B164" s="15">
        <v>8</v>
      </c>
    </row>
    <row r="165" spans="1:2" ht="15" x14ac:dyDescent="0.25">
      <c r="A165" s="16" t="s">
        <v>169</v>
      </c>
      <c r="B165" s="15">
        <v>6</v>
      </c>
    </row>
    <row r="166" spans="1:2" ht="15" x14ac:dyDescent="0.25">
      <c r="A166" s="16" t="s">
        <v>170</v>
      </c>
      <c r="B166" s="15">
        <v>6</v>
      </c>
    </row>
    <row r="167" spans="1:2" ht="15" x14ac:dyDescent="0.25">
      <c r="A167" s="16" t="s">
        <v>171</v>
      </c>
      <c r="B167" s="15">
        <v>4</v>
      </c>
    </row>
    <row r="168" spans="1:2" ht="15" x14ac:dyDescent="0.25">
      <c r="A168" s="16" t="s">
        <v>172</v>
      </c>
      <c r="B168" s="15">
        <v>8</v>
      </c>
    </row>
    <row r="169" spans="1:2" ht="15" x14ac:dyDescent="0.25">
      <c r="A169" s="16" t="s">
        <v>173</v>
      </c>
      <c r="B169" s="15">
        <v>6</v>
      </c>
    </row>
    <row r="170" spans="1:2" ht="15" x14ac:dyDescent="0.25">
      <c r="A170" s="16" t="s">
        <v>174</v>
      </c>
      <c r="B170" s="15">
        <v>6</v>
      </c>
    </row>
    <row r="171" spans="1:2" ht="15" x14ac:dyDescent="0.25">
      <c r="A171" s="16" t="s">
        <v>175</v>
      </c>
      <c r="B171" s="15">
        <v>6</v>
      </c>
    </row>
    <row r="172" spans="1:2" ht="15" x14ac:dyDescent="0.25">
      <c r="A172" s="16" t="s">
        <v>176</v>
      </c>
      <c r="B172" s="15">
        <v>8</v>
      </c>
    </row>
    <row r="173" spans="1:2" ht="15" x14ac:dyDescent="0.25">
      <c r="A173" s="16" t="s">
        <v>177</v>
      </c>
      <c r="B173" s="15">
        <v>6</v>
      </c>
    </row>
    <row r="174" spans="1:2" ht="15" x14ac:dyDescent="0.25">
      <c r="A174" s="16" t="s">
        <v>178</v>
      </c>
      <c r="B174" s="15">
        <v>8</v>
      </c>
    </row>
    <row r="175" spans="1:2" ht="15" x14ac:dyDescent="0.25">
      <c r="A175" s="16" t="s">
        <v>179</v>
      </c>
      <c r="B175" s="15">
        <v>8</v>
      </c>
    </row>
    <row r="176" spans="1:2" ht="15" x14ac:dyDescent="0.25">
      <c r="A176" s="16" t="s">
        <v>180</v>
      </c>
      <c r="B176" s="15">
        <v>8</v>
      </c>
    </row>
    <row r="177" spans="1:2" ht="15" x14ac:dyDescent="0.25">
      <c r="A177" s="16" t="s">
        <v>181</v>
      </c>
      <c r="B177" s="15">
        <v>6</v>
      </c>
    </row>
    <row r="178" spans="1:2" ht="15" x14ac:dyDescent="0.25">
      <c r="A178" s="16" t="s">
        <v>182</v>
      </c>
      <c r="B178" s="15">
        <v>6</v>
      </c>
    </row>
    <row r="179" spans="1:2" ht="15" x14ac:dyDescent="0.25">
      <c r="A179" s="16" t="s">
        <v>183</v>
      </c>
      <c r="B179" s="15">
        <v>6</v>
      </c>
    </row>
    <row r="180" spans="1:2" ht="15" x14ac:dyDescent="0.25">
      <c r="A180" s="16" t="s">
        <v>184</v>
      </c>
      <c r="B180" s="15">
        <v>6</v>
      </c>
    </row>
    <row r="181" spans="1:2" ht="15" x14ac:dyDescent="0.25">
      <c r="A181" s="16" t="s">
        <v>185</v>
      </c>
      <c r="B181" s="15">
        <v>6</v>
      </c>
    </row>
    <row r="182" spans="1:2" ht="15" x14ac:dyDescent="0.25">
      <c r="A182" s="16" t="s">
        <v>186</v>
      </c>
      <c r="B182" s="15">
        <v>6</v>
      </c>
    </row>
    <row r="183" spans="1:2" ht="15" x14ac:dyDescent="0.25">
      <c r="A183" s="16" t="s">
        <v>187</v>
      </c>
      <c r="B183" s="15">
        <v>8</v>
      </c>
    </row>
    <row r="184" spans="1:2" ht="15" x14ac:dyDescent="0.25">
      <c r="A184" s="16" t="s">
        <v>188</v>
      </c>
      <c r="B184" s="15">
        <v>4</v>
      </c>
    </row>
    <row r="185" spans="1:2" ht="15" x14ac:dyDescent="0.25">
      <c r="A185" s="16" t="s">
        <v>189</v>
      </c>
      <c r="B185" s="15">
        <v>6</v>
      </c>
    </row>
    <row r="186" spans="1:2" ht="15" x14ac:dyDescent="0.25">
      <c r="A186" s="16" t="s">
        <v>190</v>
      </c>
      <c r="B186" s="15">
        <v>6</v>
      </c>
    </row>
    <row r="187" spans="1:2" ht="15" x14ac:dyDescent="0.25">
      <c r="A187" s="16" t="s">
        <v>191</v>
      </c>
      <c r="B187" s="15">
        <v>6</v>
      </c>
    </row>
    <row r="188" spans="1:2" ht="15" x14ac:dyDescent="0.25">
      <c r="A188" s="16" t="s">
        <v>192</v>
      </c>
      <c r="B188" s="15">
        <v>4</v>
      </c>
    </row>
    <row r="189" spans="1:2" ht="15" x14ac:dyDescent="0.25">
      <c r="A189" s="16" t="s">
        <v>193</v>
      </c>
      <c r="B189" s="15">
        <v>8</v>
      </c>
    </row>
    <row r="190" spans="1:2" ht="15" x14ac:dyDescent="0.25">
      <c r="A190" s="16" t="s">
        <v>194</v>
      </c>
      <c r="B190" s="15">
        <v>6</v>
      </c>
    </row>
    <row r="191" spans="1:2" ht="15" x14ac:dyDescent="0.25">
      <c r="A191" s="16" t="s">
        <v>195</v>
      </c>
      <c r="B191" s="15">
        <v>6</v>
      </c>
    </row>
    <row r="192" spans="1:2" ht="15" x14ac:dyDescent="0.25">
      <c r="A192" s="16" t="s">
        <v>196</v>
      </c>
      <c r="B192" s="15">
        <v>8</v>
      </c>
    </row>
    <row r="193" spans="1:2" ht="15" x14ac:dyDescent="0.25">
      <c r="A193" s="16" t="s">
        <v>197</v>
      </c>
      <c r="B193" s="15">
        <v>4</v>
      </c>
    </row>
    <row r="194" spans="1:2" ht="15" x14ac:dyDescent="0.25">
      <c r="A194" s="16" t="s">
        <v>198</v>
      </c>
      <c r="B194" s="15">
        <v>6</v>
      </c>
    </row>
    <row r="195" spans="1:2" ht="15" x14ac:dyDescent="0.25">
      <c r="A195" s="16" t="s">
        <v>199</v>
      </c>
      <c r="B195" s="15">
        <v>6</v>
      </c>
    </row>
    <row r="196" spans="1:2" ht="15" x14ac:dyDescent="0.25">
      <c r="A196" s="16" t="s">
        <v>200</v>
      </c>
      <c r="B196" s="15">
        <v>6</v>
      </c>
    </row>
    <row r="197" spans="1:2" ht="15" x14ac:dyDescent="0.25">
      <c r="A197" s="16" t="s">
        <v>201</v>
      </c>
      <c r="B197" s="15">
        <v>6</v>
      </c>
    </row>
    <row r="198" spans="1:2" ht="15" x14ac:dyDescent="0.25">
      <c r="A198" s="16" t="s">
        <v>202</v>
      </c>
      <c r="B198" s="15">
        <v>4</v>
      </c>
    </row>
    <row r="199" spans="1:2" ht="15" x14ac:dyDescent="0.25">
      <c r="A199" s="16" t="s">
        <v>203</v>
      </c>
      <c r="B199" s="15">
        <v>4</v>
      </c>
    </row>
    <row r="200" spans="1:2" ht="15" x14ac:dyDescent="0.25">
      <c r="A200" s="16" t="s">
        <v>204</v>
      </c>
      <c r="B200" s="15">
        <v>4</v>
      </c>
    </row>
    <row r="201" spans="1:2" ht="15.6" thickBot="1" x14ac:dyDescent="0.3">
      <c r="A201" s="14" t="s">
        <v>205</v>
      </c>
      <c r="B201" s="13">
        <v>4</v>
      </c>
    </row>
    <row r="203" spans="1:2" x14ac:dyDescent="0.25">
      <c r="B203" s="6"/>
    </row>
  </sheetData>
  <sheetProtection password="87CD" sheet="1" objects="1" scenarios="1" formatCells="0" formatColumns="0" formatRows="0" insertColumns="0" insertRows="0" insertHyperlinks="0" sort="0"/>
  <pageMargins left="0.25" right="0.25" top="0.75" bottom="0.75" header="0.3" footer="0.3"/>
  <pageSetup orientation="portrait" horizontalDpi="300" verticalDpi="300" r:id="rId1"/>
  <headerFooter alignWithMargins="0">
    <oddHeader>&amp;C&amp;"Arial,Bold"&amp;14Categorical Data Analysis</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03"/>
  <sheetViews>
    <sheetView workbookViewId="0">
      <selection activeCell="H14" sqref="H14"/>
    </sheetView>
  </sheetViews>
  <sheetFormatPr defaultColWidth="9.109375" defaultRowHeight="13.2" x14ac:dyDescent="0.25"/>
  <cols>
    <col min="1" max="1" width="14.44140625" style="6" bestFit="1" customWidth="1"/>
    <col min="2" max="2" width="18.5546875" style="12" customWidth="1"/>
    <col min="3" max="3" width="9.109375" style="6"/>
    <col min="4" max="6" width="14" style="6" customWidth="1"/>
    <col min="7" max="7" width="11.44140625" style="6" customWidth="1"/>
    <col min="8" max="9" width="9.109375" style="6"/>
    <col min="10" max="10" width="17.6640625" style="6" customWidth="1"/>
    <col min="11" max="11" width="9.109375" style="6"/>
    <col min="12" max="12" width="17.5546875" style="6" customWidth="1"/>
    <col min="13" max="16384" width="9.109375" style="6"/>
  </cols>
  <sheetData>
    <row r="1" spans="1:10" ht="16.2" thickBot="1" x14ac:dyDescent="0.35">
      <c r="A1" s="40" t="s">
        <v>0</v>
      </c>
      <c r="B1" s="41" t="s">
        <v>1</v>
      </c>
      <c r="D1" s="42"/>
      <c r="E1" s="43"/>
      <c r="F1" s="43" t="s">
        <v>2</v>
      </c>
      <c r="I1" s="44" t="s">
        <v>206</v>
      </c>
      <c r="J1" s="45"/>
    </row>
    <row r="2" spans="1:10" ht="16.2" thickBot="1" x14ac:dyDescent="0.35">
      <c r="A2" s="21" t="s">
        <v>3</v>
      </c>
      <c r="B2" s="20" t="s">
        <v>294</v>
      </c>
      <c r="D2" s="46" t="s">
        <v>4</v>
      </c>
      <c r="E2" s="47" t="s">
        <v>5</v>
      </c>
      <c r="F2" s="47" t="s">
        <v>5</v>
      </c>
    </row>
    <row r="3" spans="1:10" ht="15.6" x14ac:dyDescent="0.3">
      <c r="A3" s="16" t="s">
        <v>6</v>
      </c>
      <c r="B3" s="15" t="s">
        <v>294</v>
      </c>
      <c r="D3" s="19" t="s">
        <v>294</v>
      </c>
      <c r="E3" s="48">
        <f t="shared" ref="E3:E12" si="0">IF(ISBLANK(D3),"",COUNTIF($B$2:$B$201,D3))</f>
        <v>11</v>
      </c>
      <c r="F3" s="49">
        <f t="shared" ref="F3:F12" si="1">IF(E3="","",E3/E$13)</f>
        <v>5.5E-2</v>
      </c>
      <c r="H3" s="27" t="str">
        <f>IF(E13&lt;COUNTA(B2:B201),"WARNING: Not All Observations Included in Frequency Distribution","")</f>
        <v/>
      </c>
    </row>
    <row r="4" spans="1:10" ht="15" x14ac:dyDescent="0.25">
      <c r="A4" s="16" t="s">
        <v>7</v>
      </c>
      <c r="B4" s="15" t="s">
        <v>294</v>
      </c>
      <c r="D4" s="19" t="s">
        <v>295</v>
      </c>
      <c r="E4" s="48">
        <f t="shared" si="0"/>
        <v>12</v>
      </c>
      <c r="F4" s="49">
        <f t="shared" si="1"/>
        <v>0.06</v>
      </c>
    </row>
    <row r="5" spans="1:10" ht="15" x14ac:dyDescent="0.25">
      <c r="A5" s="16" t="s">
        <v>8</v>
      </c>
      <c r="B5" s="15" t="s">
        <v>294</v>
      </c>
      <c r="D5" s="19" t="s">
        <v>296</v>
      </c>
      <c r="E5" s="48">
        <f t="shared" si="0"/>
        <v>27</v>
      </c>
      <c r="F5" s="49">
        <f t="shared" si="1"/>
        <v>0.13500000000000001</v>
      </c>
    </row>
    <row r="6" spans="1:10" ht="15" x14ac:dyDescent="0.25">
      <c r="A6" s="16" t="s">
        <v>9</v>
      </c>
      <c r="B6" s="15" t="s">
        <v>294</v>
      </c>
      <c r="D6" s="19" t="s">
        <v>297</v>
      </c>
      <c r="E6" s="48">
        <f t="shared" si="0"/>
        <v>31</v>
      </c>
      <c r="F6" s="49">
        <f t="shared" si="1"/>
        <v>0.155</v>
      </c>
    </row>
    <row r="7" spans="1:10" ht="15" x14ac:dyDescent="0.25">
      <c r="A7" s="16" t="s">
        <v>10</v>
      </c>
      <c r="B7" s="15" t="s">
        <v>294</v>
      </c>
      <c r="D7" s="19" t="s">
        <v>298</v>
      </c>
      <c r="E7" s="48">
        <f t="shared" si="0"/>
        <v>13</v>
      </c>
      <c r="F7" s="49">
        <f t="shared" si="1"/>
        <v>6.5000000000000002E-2</v>
      </c>
    </row>
    <row r="8" spans="1:10" ht="15" x14ac:dyDescent="0.25">
      <c r="A8" s="16" t="s">
        <v>11</v>
      </c>
      <c r="B8" s="15" t="s">
        <v>294</v>
      </c>
      <c r="D8" s="19" t="s">
        <v>219</v>
      </c>
      <c r="E8" s="48">
        <f t="shared" si="0"/>
        <v>106</v>
      </c>
      <c r="F8" s="49">
        <f t="shared" si="1"/>
        <v>0.53</v>
      </c>
    </row>
    <row r="9" spans="1:10" ht="15" x14ac:dyDescent="0.25">
      <c r="A9" s="16" t="s">
        <v>12</v>
      </c>
      <c r="B9" s="15" t="s">
        <v>294</v>
      </c>
      <c r="D9" s="19"/>
      <c r="E9" s="48" t="str">
        <f t="shared" si="0"/>
        <v/>
      </c>
      <c r="F9" s="49" t="str">
        <f t="shared" si="1"/>
        <v/>
      </c>
    </row>
    <row r="10" spans="1:10" ht="15" x14ac:dyDescent="0.25">
      <c r="A10" s="16" t="s">
        <v>13</v>
      </c>
      <c r="B10" s="15" t="s">
        <v>294</v>
      </c>
      <c r="D10" s="19"/>
      <c r="E10" s="48" t="str">
        <f t="shared" si="0"/>
        <v/>
      </c>
      <c r="F10" s="49" t="str">
        <f t="shared" si="1"/>
        <v/>
      </c>
    </row>
    <row r="11" spans="1:10" ht="15" x14ac:dyDescent="0.25">
      <c r="A11" s="16" t="s">
        <v>14</v>
      </c>
      <c r="B11" s="15" t="s">
        <v>294</v>
      </c>
      <c r="D11" s="19"/>
      <c r="E11" s="48" t="str">
        <f t="shared" si="0"/>
        <v/>
      </c>
      <c r="F11" s="49" t="str">
        <f t="shared" si="1"/>
        <v/>
      </c>
    </row>
    <row r="12" spans="1:10" ht="15.6" thickBot="1" x14ac:dyDescent="0.3">
      <c r="A12" s="16" t="s">
        <v>15</v>
      </c>
      <c r="B12" s="15" t="s">
        <v>294</v>
      </c>
      <c r="D12" s="18"/>
      <c r="E12" s="50" t="str">
        <f t="shared" si="0"/>
        <v/>
      </c>
      <c r="F12" s="51" t="str">
        <f t="shared" si="1"/>
        <v/>
      </c>
    </row>
    <row r="13" spans="1:10" ht="15.6" x14ac:dyDescent="0.3">
      <c r="A13" s="16" t="s">
        <v>16</v>
      </c>
      <c r="B13" s="15" t="s">
        <v>219</v>
      </c>
      <c r="D13" s="42" t="s">
        <v>17</v>
      </c>
      <c r="E13" s="43">
        <f>SUM(E3:E12)</f>
        <v>200</v>
      </c>
      <c r="F13" s="52">
        <f>100%</f>
        <v>1</v>
      </c>
    </row>
    <row r="14" spans="1:10" ht="15.6" x14ac:dyDescent="0.3">
      <c r="A14" s="16" t="s">
        <v>18</v>
      </c>
      <c r="B14" s="15" t="s">
        <v>219</v>
      </c>
      <c r="D14" s="17" t="str">
        <f>IF(SUM(E3:E12)&lt;&gt;E13,"NOT ALL VALUES ARE INCLUDED","")</f>
        <v/>
      </c>
    </row>
    <row r="15" spans="1:10" ht="15" x14ac:dyDescent="0.25">
      <c r="A15" s="16" t="s">
        <v>19</v>
      </c>
      <c r="B15" s="15" t="s">
        <v>219</v>
      </c>
    </row>
    <row r="16" spans="1:10" ht="15" x14ac:dyDescent="0.25">
      <c r="A16" s="16" t="s">
        <v>20</v>
      </c>
      <c r="B16" s="15" t="s">
        <v>219</v>
      </c>
      <c r="D16" s="53" t="s">
        <v>304</v>
      </c>
    </row>
    <row r="17" spans="1:4" ht="15" x14ac:dyDescent="0.25">
      <c r="A17" s="16" t="s">
        <v>21</v>
      </c>
      <c r="B17" s="15" t="s">
        <v>219</v>
      </c>
      <c r="D17" s="53" t="s">
        <v>299</v>
      </c>
    </row>
    <row r="18" spans="1:4" ht="15" x14ac:dyDescent="0.25">
      <c r="A18" s="16" t="s">
        <v>22</v>
      </c>
      <c r="B18" s="15" t="s">
        <v>219</v>
      </c>
      <c r="D18" s="53" t="s">
        <v>300</v>
      </c>
    </row>
    <row r="19" spans="1:4" ht="15" x14ac:dyDescent="0.25">
      <c r="A19" s="16" t="s">
        <v>23</v>
      </c>
      <c r="B19" s="15" t="s">
        <v>219</v>
      </c>
    </row>
    <row r="20" spans="1:4" ht="15" x14ac:dyDescent="0.25">
      <c r="A20" s="16" t="s">
        <v>24</v>
      </c>
      <c r="B20" s="15" t="s">
        <v>219</v>
      </c>
    </row>
    <row r="21" spans="1:4" ht="15" x14ac:dyDescent="0.25">
      <c r="A21" s="16" t="s">
        <v>25</v>
      </c>
      <c r="B21" s="15" t="s">
        <v>219</v>
      </c>
    </row>
    <row r="22" spans="1:4" ht="15" x14ac:dyDescent="0.25">
      <c r="A22" s="16" t="s">
        <v>26</v>
      </c>
      <c r="B22" s="15" t="s">
        <v>219</v>
      </c>
    </row>
    <row r="23" spans="1:4" ht="15" x14ac:dyDescent="0.25">
      <c r="A23" s="16" t="s">
        <v>27</v>
      </c>
      <c r="B23" s="15" t="s">
        <v>219</v>
      </c>
    </row>
    <row r="24" spans="1:4" ht="15" x14ac:dyDescent="0.25">
      <c r="A24" s="16" t="s">
        <v>28</v>
      </c>
      <c r="B24" s="15" t="s">
        <v>219</v>
      </c>
    </row>
    <row r="25" spans="1:4" ht="15" x14ac:dyDescent="0.25">
      <c r="A25" s="16" t="s">
        <v>29</v>
      </c>
      <c r="B25" s="15" t="s">
        <v>219</v>
      </c>
    </row>
    <row r="26" spans="1:4" ht="15" x14ac:dyDescent="0.25">
      <c r="A26" s="16" t="s">
        <v>30</v>
      </c>
      <c r="B26" s="15" t="s">
        <v>219</v>
      </c>
    </row>
    <row r="27" spans="1:4" ht="15" x14ac:dyDescent="0.25">
      <c r="A27" s="16" t="s">
        <v>31</v>
      </c>
      <c r="B27" s="15" t="s">
        <v>219</v>
      </c>
    </row>
    <row r="28" spans="1:4" ht="15" x14ac:dyDescent="0.25">
      <c r="A28" s="16" t="s">
        <v>32</v>
      </c>
      <c r="B28" s="15" t="s">
        <v>219</v>
      </c>
    </row>
    <row r="29" spans="1:4" ht="15" x14ac:dyDescent="0.25">
      <c r="A29" s="16" t="s">
        <v>33</v>
      </c>
      <c r="B29" s="15" t="s">
        <v>219</v>
      </c>
    </row>
    <row r="30" spans="1:4" ht="15" x14ac:dyDescent="0.25">
      <c r="A30" s="16" t="s">
        <v>34</v>
      </c>
      <c r="B30" s="15" t="s">
        <v>219</v>
      </c>
    </row>
    <row r="31" spans="1:4" ht="15" x14ac:dyDescent="0.25">
      <c r="A31" s="16" t="s">
        <v>35</v>
      </c>
      <c r="B31" s="15" t="s">
        <v>219</v>
      </c>
    </row>
    <row r="32" spans="1:4" ht="15" x14ac:dyDescent="0.25">
      <c r="A32" s="16" t="s">
        <v>36</v>
      </c>
      <c r="B32" s="15" t="s">
        <v>219</v>
      </c>
    </row>
    <row r="33" spans="1:2" ht="15" x14ac:dyDescent="0.25">
      <c r="A33" s="16" t="s">
        <v>37</v>
      </c>
      <c r="B33" s="15" t="s">
        <v>219</v>
      </c>
    </row>
    <row r="34" spans="1:2" ht="15" x14ac:dyDescent="0.25">
      <c r="A34" s="16" t="s">
        <v>38</v>
      </c>
      <c r="B34" s="15" t="s">
        <v>219</v>
      </c>
    </row>
    <row r="35" spans="1:2" ht="15" x14ac:dyDescent="0.25">
      <c r="A35" s="16" t="s">
        <v>39</v>
      </c>
      <c r="B35" s="15" t="s">
        <v>219</v>
      </c>
    </row>
    <row r="36" spans="1:2" ht="15" x14ac:dyDescent="0.25">
      <c r="A36" s="16" t="s">
        <v>40</v>
      </c>
      <c r="B36" s="15" t="s">
        <v>219</v>
      </c>
    </row>
    <row r="37" spans="1:2" ht="15" x14ac:dyDescent="0.25">
      <c r="A37" s="16" t="s">
        <v>41</v>
      </c>
      <c r="B37" s="15" t="s">
        <v>219</v>
      </c>
    </row>
    <row r="38" spans="1:2" ht="15" x14ac:dyDescent="0.25">
      <c r="A38" s="16" t="s">
        <v>42</v>
      </c>
      <c r="B38" s="15" t="s">
        <v>219</v>
      </c>
    </row>
    <row r="39" spans="1:2" ht="15" x14ac:dyDescent="0.25">
      <c r="A39" s="16" t="s">
        <v>43</v>
      </c>
      <c r="B39" s="15" t="s">
        <v>219</v>
      </c>
    </row>
    <row r="40" spans="1:2" ht="15" x14ac:dyDescent="0.25">
      <c r="A40" s="16" t="s">
        <v>44</v>
      </c>
      <c r="B40" s="15" t="s">
        <v>219</v>
      </c>
    </row>
    <row r="41" spans="1:2" ht="15" x14ac:dyDescent="0.25">
      <c r="A41" s="16" t="s">
        <v>45</v>
      </c>
      <c r="B41" s="15" t="s">
        <v>219</v>
      </c>
    </row>
    <row r="42" spans="1:2" ht="15" x14ac:dyDescent="0.25">
      <c r="A42" s="16" t="s">
        <v>46</v>
      </c>
      <c r="B42" s="15" t="s">
        <v>219</v>
      </c>
    </row>
    <row r="43" spans="1:2" ht="15" x14ac:dyDescent="0.25">
      <c r="A43" s="16" t="s">
        <v>47</v>
      </c>
      <c r="B43" s="15" t="s">
        <v>219</v>
      </c>
    </row>
    <row r="44" spans="1:2" ht="15" x14ac:dyDescent="0.25">
      <c r="A44" s="16" t="s">
        <v>48</v>
      </c>
      <c r="B44" s="15" t="s">
        <v>219</v>
      </c>
    </row>
    <row r="45" spans="1:2" ht="15" x14ac:dyDescent="0.25">
      <c r="A45" s="16" t="s">
        <v>49</v>
      </c>
      <c r="B45" s="15" t="s">
        <v>219</v>
      </c>
    </row>
    <row r="46" spans="1:2" ht="15" x14ac:dyDescent="0.25">
      <c r="A46" s="16" t="s">
        <v>50</v>
      </c>
      <c r="B46" s="15" t="s">
        <v>219</v>
      </c>
    </row>
    <row r="47" spans="1:2" ht="15" x14ac:dyDescent="0.25">
      <c r="A47" s="16" t="s">
        <v>51</v>
      </c>
      <c r="B47" s="15" t="s">
        <v>219</v>
      </c>
    </row>
    <row r="48" spans="1:2" ht="15" x14ac:dyDescent="0.25">
      <c r="A48" s="16" t="s">
        <v>52</v>
      </c>
      <c r="B48" s="15" t="s">
        <v>219</v>
      </c>
    </row>
    <row r="49" spans="1:2" ht="15" x14ac:dyDescent="0.25">
      <c r="A49" s="16" t="s">
        <v>53</v>
      </c>
      <c r="B49" s="15" t="s">
        <v>219</v>
      </c>
    </row>
    <row r="50" spans="1:2" ht="15" x14ac:dyDescent="0.25">
      <c r="A50" s="16" t="s">
        <v>54</v>
      </c>
      <c r="B50" s="15" t="s">
        <v>219</v>
      </c>
    </row>
    <row r="51" spans="1:2" ht="15" x14ac:dyDescent="0.25">
      <c r="A51" s="16" t="s">
        <v>55</v>
      </c>
      <c r="B51" s="15" t="s">
        <v>219</v>
      </c>
    </row>
    <row r="52" spans="1:2" ht="15" x14ac:dyDescent="0.25">
      <c r="A52" s="16" t="s">
        <v>56</v>
      </c>
      <c r="B52" s="15" t="s">
        <v>219</v>
      </c>
    </row>
    <row r="53" spans="1:2" ht="15" x14ac:dyDescent="0.25">
      <c r="A53" s="16" t="s">
        <v>57</v>
      </c>
      <c r="B53" s="15" t="s">
        <v>219</v>
      </c>
    </row>
    <row r="54" spans="1:2" ht="15" x14ac:dyDescent="0.25">
      <c r="A54" s="16" t="s">
        <v>58</v>
      </c>
      <c r="B54" s="15" t="s">
        <v>219</v>
      </c>
    </row>
    <row r="55" spans="1:2" ht="15" x14ac:dyDescent="0.25">
      <c r="A55" s="16" t="s">
        <v>59</v>
      </c>
      <c r="B55" s="15" t="s">
        <v>219</v>
      </c>
    </row>
    <row r="56" spans="1:2" ht="15" x14ac:dyDescent="0.25">
      <c r="A56" s="16" t="s">
        <v>60</v>
      </c>
      <c r="B56" s="15" t="s">
        <v>219</v>
      </c>
    </row>
    <row r="57" spans="1:2" ht="15" x14ac:dyDescent="0.25">
      <c r="A57" s="16" t="s">
        <v>61</v>
      </c>
      <c r="B57" s="15" t="s">
        <v>219</v>
      </c>
    </row>
    <row r="58" spans="1:2" ht="15" x14ac:dyDescent="0.25">
      <c r="A58" s="16" t="s">
        <v>62</v>
      </c>
      <c r="B58" s="15" t="s">
        <v>219</v>
      </c>
    </row>
    <row r="59" spans="1:2" ht="15" x14ac:dyDescent="0.25">
      <c r="A59" s="16" t="s">
        <v>63</v>
      </c>
      <c r="B59" s="15" t="s">
        <v>219</v>
      </c>
    </row>
    <row r="60" spans="1:2" ht="15" x14ac:dyDescent="0.25">
      <c r="A60" s="16" t="s">
        <v>64</v>
      </c>
      <c r="B60" s="15" t="s">
        <v>219</v>
      </c>
    </row>
    <row r="61" spans="1:2" ht="15" x14ac:dyDescent="0.25">
      <c r="A61" s="16" t="s">
        <v>65</v>
      </c>
      <c r="B61" s="15" t="s">
        <v>219</v>
      </c>
    </row>
    <row r="62" spans="1:2" ht="15" x14ac:dyDescent="0.25">
      <c r="A62" s="16" t="s">
        <v>66</v>
      </c>
      <c r="B62" s="15" t="s">
        <v>219</v>
      </c>
    </row>
    <row r="63" spans="1:2" ht="15" x14ac:dyDescent="0.25">
      <c r="A63" s="16" t="s">
        <v>67</v>
      </c>
      <c r="B63" s="15" t="s">
        <v>219</v>
      </c>
    </row>
    <row r="64" spans="1:2" ht="15" x14ac:dyDescent="0.25">
      <c r="A64" s="16" t="s">
        <v>68</v>
      </c>
      <c r="B64" s="15" t="s">
        <v>219</v>
      </c>
    </row>
    <row r="65" spans="1:2" ht="15" x14ac:dyDescent="0.25">
      <c r="A65" s="16" t="s">
        <v>69</v>
      </c>
      <c r="B65" s="15" t="s">
        <v>219</v>
      </c>
    </row>
    <row r="66" spans="1:2" ht="15" x14ac:dyDescent="0.25">
      <c r="A66" s="16" t="s">
        <v>70</v>
      </c>
      <c r="B66" s="15" t="s">
        <v>219</v>
      </c>
    </row>
    <row r="67" spans="1:2" ht="15" x14ac:dyDescent="0.25">
      <c r="A67" s="16" t="s">
        <v>71</v>
      </c>
      <c r="B67" s="15" t="s">
        <v>219</v>
      </c>
    </row>
    <row r="68" spans="1:2" ht="15" x14ac:dyDescent="0.25">
      <c r="A68" s="16" t="s">
        <v>72</v>
      </c>
      <c r="B68" s="15" t="s">
        <v>219</v>
      </c>
    </row>
    <row r="69" spans="1:2" ht="15" x14ac:dyDescent="0.25">
      <c r="A69" s="16" t="s">
        <v>73</v>
      </c>
      <c r="B69" s="15" t="s">
        <v>219</v>
      </c>
    </row>
    <row r="70" spans="1:2" ht="15" x14ac:dyDescent="0.25">
      <c r="A70" s="16" t="s">
        <v>74</v>
      </c>
      <c r="B70" s="15" t="s">
        <v>219</v>
      </c>
    </row>
    <row r="71" spans="1:2" ht="15" x14ac:dyDescent="0.25">
      <c r="A71" s="16" t="s">
        <v>75</v>
      </c>
      <c r="B71" s="15" t="s">
        <v>219</v>
      </c>
    </row>
    <row r="72" spans="1:2" ht="15" x14ac:dyDescent="0.25">
      <c r="A72" s="16" t="s">
        <v>76</v>
      </c>
      <c r="B72" s="15" t="s">
        <v>219</v>
      </c>
    </row>
    <row r="73" spans="1:2" ht="15" x14ac:dyDescent="0.25">
      <c r="A73" s="16" t="s">
        <v>77</v>
      </c>
      <c r="B73" s="15" t="s">
        <v>219</v>
      </c>
    </row>
    <row r="74" spans="1:2" ht="15" x14ac:dyDescent="0.25">
      <c r="A74" s="16" t="s">
        <v>78</v>
      </c>
      <c r="B74" s="15" t="s">
        <v>219</v>
      </c>
    </row>
    <row r="75" spans="1:2" ht="15" x14ac:dyDescent="0.25">
      <c r="A75" s="16" t="s">
        <v>79</v>
      </c>
      <c r="B75" s="15" t="s">
        <v>219</v>
      </c>
    </row>
    <row r="76" spans="1:2" ht="15" x14ac:dyDescent="0.25">
      <c r="A76" s="16" t="s">
        <v>80</v>
      </c>
      <c r="B76" s="15" t="s">
        <v>219</v>
      </c>
    </row>
    <row r="77" spans="1:2" ht="15" x14ac:dyDescent="0.25">
      <c r="A77" s="16" t="s">
        <v>81</v>
      </c>
      <c r="B77" s="15" t="s">
        <v>219</v>
      </c>
    </row>
    <row r="78" spans="1:2" ht="15" x14ac:dyDescent="0.25">
      <c r="A78" s="16" t="s">
        <v>82</v>
      </c>
      <c r="B78" s="15" t="s">
        <v>219</v>
      </c>
    </row>
    <row r="79" spans="1:2" ht="15" x14ac:dyDescent="0.25">
      <c r="A79" s="16" t="s">
        <v>83</v>
      </c>
      <c r="B79" s="15" t="s">
        <v>219</v>
      </c>
    </row>
    <row r="80" spans="1:2" ht="15" x14ac:dyDescent="0.25">
      <c r="A80" s="16" t="s">
        <v>84</v>
      </c>
      <c r="B80" s="15" t="s">
        <v>219</v>
      </c>
    </row>
    <row r="81" spans="1:2" ht="15" x14ac:dyDescent="0.25">
      <c r="A81" s="16" t="s">
        <v>85</v>
      </c>
      <c r="B81" s="15" t="s">
        <v>219</v>
      </c>
    </row>
    <row r="82" spans="1:2" ht="15" x14ac:dyDescent="0.25">
      <c r="A82" s="16" t="s">
        <v>86</v>
      </c>
      <c r="B82" s="15" t="s">
        <v>219</v>
      </c>
    </row>
    <row r="83" spans="1:2" ht="15" x14ac:dyDescent="0.25">
      <c r="A83" s="16" t="s">
        <v>87</v>
      </c>
      <c r="B83" s="15" t="s">
        <v>219</v>
      </c>
    </row>
    <row r="84" spans="1:2" ht="15" x14ac:dyDescent="0.25">
      <c r="A84" s="16" t="s">
        <v>88</v>
      </c>
      <c r="B84" s="15" t="s">
        <v>219</v>
      </c>
    </row>
    <row r="85" spans="1:2" ht="15" x14ac:dyDescent="0.25">
      <c r="A85" s="16" t="s">
        <v>89</v>
      </c>
      <c r="B85" s="15" t="s">
        <v>219</v>
      </c>
    </row>
    <row r="86" spans="1:2" ht="15" x14ac:dyDescent="0.25">
      <c r="A86" s="16" t="s">
        <v>90</v>
      </c>
      <c r="B86" s="15" t="s">
        <v>219</v>
      </c>
    </row>
    <row r="87" spans="1:2" ht="15" x14ac:dyDescent="0.25">
      <c r="A87" s="16" t="s">
        <v>91</v>
      </c>
      <c r="B87" s="15" t="s">
        <v>219</v>
      </c>
    </row>
    <row r="88" spans="1:2" ht="15" x14ac:dyDescent="0.25">
      <c r="A88" s="16" t="s">
        <v>92</v>
      </c>
      <c r="B88" s="15" t="s">
        <v>219</v>
      </c>
    </row>
    <row r="89" spans="1:2" ht="15" x14ac:dyDescent="0.25">
      <c r="A89" s="16" t="s">
        <v>93</v>
      </c>
      <c r="B89" s="15" t="s">
        <v>219</v>
      </c>
    </row>
    <row r="90" spans="1:2" ht="15" x14ac:dyDescent="0.25">
      <c r="A90" s="16" t="s">
        <v>94</v>
      </c>
      <c r="B90" s="15" t="s">
        <v>219</v>
      </c>
    </row>
    <row r="91" spans="1:2" ht="15" x14ac:dyDescent="0.25">
      <c r="A91" s="16" t="s">
        <v>95</v>
      </c>
      <c r="B91" s="15" t="s">
        <v>219</v>
      </c>
    </row>
    <row r="92" spans="1:2" ht="15" x14ac:dyDescent="0.25">
      <c r="A92" s="16" t="s">
        <v>96</v>
      </c>
      <c r="B92" s="15" t="s">
        <v>219</v>
      </c>
    </row>
    <row r="93" spans="1:2" ht="15" x14ac:dyDescent="0.25">
      <c r="A93" s="16" t="s">
        <v>97</v>
      </c>
      <c r="B93" s="15" t="s">
        <v>219</v>
      </c>
    </row>
    <row r="94" spans="1:2" ht="15" x14ac:dyDescent="0.25">
      <c r="A94" s="16" t="s">
        <v>98</v>
      </c>
      <c r="B94" s="15" t="s">
        <v>219</v>
      </c>
    </row>
    <row r="95" spans="1:2" ht="15" x14ac:dyDescent="0.25">
      <c r="A95" s="16" t="s">
        <v>99</v>
      </c>
      <c r="B95" s="15" t="s">
        <v>219</v>
      </c>
    </row>
    <row r="96" spans="1:2" ht="15" x14ac:dyDescent="0.25">
      <c r="A96" s="16" t="s">
        <v>100</v>
      </c>
      <c r="B96" s="15" t="s">
        <v>219</v>
      </c>
    </row>
    <row r="97" spans="1:2" ht="15" x14ac:dyDescent="0.25">
      <c r="A97" s="16" t="s">
        <v>101</v>
      </c>
      <c r="B97" s="15" t="s">
        <v>219</v>
      </c>
    </row>
    <row r="98" spans="1:2" ht="15" x14ac:dyDescent="0.25">
      <c r="A98" s="16" t="s">
        <v>102</v>
      </c>
      <c r="B98" s="15" t="s">
        <v>219</v>
      </c>
    </row>
    <row r="99" spans="1:2" ht="15" x14ac:dyDescent="0.25">
      <c r="A99" s="16" t="s">
        <v>103</v>
      </c>
      <c r="B99" s="15" t="s">
        <v>219</v>
      </c>
    </row>
    <row r="100" spans="1:2" ht="15" x14ac:dyDescent="0.25">
      <c r="A100" s="16" t="s">
        <v>104</v>
      </c>
      <c r="B100" s="15" t="s">
        <v>219</v>
      </c>
    </row>
    <row r="101" spans="1:2" ht="15" x14ac:dyDescent="0.25">
      <c r="A101" s="16" t="s">
        <v>105</v>
      </c>
      <c r="B101" s="15" t="s">
        <v>219</v>
      </c>
    </row>
    <row r="102" spans="1:2" ht="15" x14ac:dyDescent="0.25">
      <c r="A102" s="16" t="s">
        <v>106</v>
      </c>
      <c r="B102" s="15" t="s">
        <v>219</v>
      </c>
    </row>
    <row r="103" spans="1:2" ht="15" x14ac:dyDescent="0.25">
      <c r="A103" s="16" t="s">
        <v>107</v>
      </c>
      <c r="B103" s="15" t="s">
        <v>219</v>
      </c>
    </row>
    <row r="104" spans="1:2" ht="15" x14ac:dyDescent="0.25">
      <c r="A104" s="16" t="s">
        <v>108</v>
      </c>
      <c r="B104" s="15" t="s">
        <v>219</v>
      </c>
    </row>
    <row r="105" spans="1:2" ht="15" x14ac:dyDescent="0.25">
      <c r="A105" s="16" t="s">
        <v>109</v>
      </c>
      <c r="B105" s="15" t="s">
        <v>219</v>
      </c>
    </row>
    <row r="106" spans="1:2" ht="15" x14ac:dyDescent="0.25">
      <c r="A106" s="16" t="s">
        <v>110</v>
      </c>
      <c r="B106" s="15" t="s">
        <v>219</v>
      </c>
    </row>
    <row r="107" spans="1:2" ht="15" x14ac:dyDescent="0.25">
      <c r="A107" s="16" t="s">
        <v>111</v>
      </c>
      <c r="B107" s="15" t="s">
        <v>219</v>
      </c>
    </row>
    <row r="108" spans="1:2" ht="15" x14ac:dyDescent="0.25">
      <c r="A108" s="16" t="s">
        <v>112</v>
      </c>
      <c r="B108" s="15" t="s">
        <v>219</v>
      </c>
    </row>
    <row r="109" spans="1:2" ht="15" x14ac:dyDescent="0.25">
      <c r="A109" s="16" t="s">
        <v>113</v>
      </c>
      <c r="B109" s="15" t="s">
        <v>219</v>
      </c>
    </row>
    <row r="110" spans="1:2" ht="15" x14ac:dyDescent="0.25">
      <c r="A110" s="16" t="s">
        <v>114</v>
      </c>
      <c r="B110" s="15" t="s">
        <v>219</v>
      </c>
    </row>
    <row r="111" spans="1:2" ht="15" x14ac:dyDescent="0.25">
      <c r="A111" s="16" t="s">
        <v>115</v>
      </c>
      <c r="B111" s="15" t="s">
        <v>219</v>
      </c>
    </row>
    <row r="112" spans="1:2" ht="15" x14ac:dyDescent="0.25">
      <c r="A112" s="16" t="s">
        <v>116</v>
      </c>
      <c r="B112" s="15" t="s">
        <v>219</v>
      </c>
    </row>
    <row r="113" spans="1:2" ht="15" x14ac:dyDescent="0.25">
      <c r="A113" s="16" t="s">
        <v>117</v>
      </c>
      <c r="B113" s="15" t="s">
        <v>219</v>
      </c>
    </row>
    <row r="114" spans="1:2" ht="15" x14ac:dyDescent="0.25">
      <c r="A114" s="16" t="s">
        <v>118</v>
      </c>
      <c r="B114" s="15" t="s">
        <v>219</v>
      </c>
    </row>
    <row r="115" spans="1:2" ht="15" x14ac:dyDescent="0.25">
      <c r="A115" s="16" t="s">
        <v>119</v>
      </c>
      <c r="B115" s="15" t="s">
        <v>219</v>
      </c>
    </row>
    <row r="116" spans="1:2" ht="15" x14ac:dyDescent="0.25">
      <c r="A116" s="16" t="s">
        <v>120</v>
      </c>
      <c r="B116" s="15" t="s">
        <v>219</v>
      </c>
    </row>
    <row r="117" spans="1:2" ht="15" x14ac:dyDescent="0.25">
      <c r="A117" s="16" t="s">
        <v>121</v>
      </c>
      <c r="B117" s="15" t="s">
        <v>219</v>
      </c>
    </row>
    <row r="118" spans="1:2" ht="15" x14ac:dyDescent="0.25">
      <c r="A118" s="16" t="s">
        <v>122</v>
      </c>
      <c r="B118" s="15" t="s">
        <v>219</v>
      </c>
    </row>
    <row r="119" spans="1:2" ht="15" x14ac:dyDescent="0.25">
      <c r="A119" s="16" t="s">
        <v>123</v>
      </c>
      <c r="B119" s="15" t="s">
        <v>295</v>
      </c>
    </row>
    <row r="120" spans="1:2" ht="15" x14ac:dyDescent="0.25">
      <c r="A120" s="16" t="s">
        <v>124</v>
      </c>
      <c r="B120" s="15" t="s">
        <v>295</v>
      </c>
    </row>
    <row r="121" spans="1:2" ht="15" x14ac:dyDescent="0.25">
      <c r="A121" s="16" t="s">
        <v>125</v>
      </c>
      <c r="B121" s="15" t="s">
        <v>295</v>
      </c>
    </row>
    <row r="122" spans="1:2" ht="15" x14ac:dyDescent="0.25">
      <c r="A122" s="16" t="s">
        <v>126</v>
      </c>
      <c r="B122" s="15" t="s">
        <v>295</v>
      </c>
    </row>
    <row r="123" spans="1:2" ht="15" x14ac:dyDescent="0.25">
      <c r="A123" s="16" t="s">
        <v>127</v>
      </c>
      <c r="B123" s="15" t="s">
        <v>295</v>
      </c>
    </row>
    <row r="124" spans="1:2" ht="15" x14ac:dyDescent="0.25">
      <c r="A124" s="16" t="s">
        <v>128</v>
      </c>
      <c r="B124" s="15" t="s">
        <v>295</v>
      </c>
    </row>
    <row r="125" spans="1:2" ht="15" x14ac:dyDescent="0.25">
      <c r="A125" s="16" t="s">
        <v>129</v>
      </c>
      <c r="B125" s="15" t="s">
        <v>295</v>
      </c>
    </row>
    <row r="126" spans="1:2" ht="15" x14ac:dyDescent="0.25">
      <c r="A126" s="16" t="s">
        <v>130</v>
      </c>
      <c r="B126" s="15" t="s">
        <v>295</v>
      </c>
    </row>
    <row r="127" spans="1:2" ht="15" x14ac:dyDescent="0.25">
      <c r="A127" s="16" t="s">
        <v>131</v>
      </c>
      <c r="B127" s="15" t="s">
        <v>295</v>
      </c>
    </row>
    <row r="128" spans="1:2" ht="15" x14ac:dyDescent="0.25">
      <c r="A128" s="16" t="s">
        <v>132</v>
      </c>
      <c r="B128" s="15" t="s">
        <v>295</v>
      </c>
    </row>
    <row r="129" spans="1:2" ht="15" x14ac:dyDescent="0.25">
      <c r="A129" s="16" t="s">
        <v>133</v>
      </c>
      <c r="B129" s="15" t="s">
        <v>295</v>
      </c>
    </row>
    <row r="130" spans="1:2" ht="15" x14ac:dyDescent="0.25">
      <c r="A130" s="16" t="s">
        <v>134</v>
      </c>
      <c r="B130" s="15" t="s">
        <v>295</v>
      </c>
    </row>
    <row r="131" spans="1:2" ht="15" x14ac:dyDescent="0.25">
      <c r="A131" s="16" t="s">
        <v>135</v>
      </c>
      <c r="B131" s="15" t="s">
        <v>296</v>
      </c>
    </row>
    <row r="132" spans="1:2" ht="15" x14ac:dyDescent="0.25">
      <c r="A132" s="16" t="s">
        <v>136</v>
      </c>
      <c r="B132" s="15" t="s">
        <v>296</v>
      </c>
    </row>
    <row r="133" spans="1:2" ht="15" x14ac:dyDescent="0.25">
      <c r="A133" s="16" t="s">
        <v>137</v>
      </c>
      <c r="B133" s="15" t="s">
        <v>296</v>
      </c>
    </row>
    <row r="134" spans="1:2" ht="15" x14ac:dyDescent="0.25">
      <c r="A134" s="16" t="s">
        <v>138</v>
      </c>
      <c r="B134" s="15" t="s">
        <v>296</v>
      </c>
    </row>
    <row r="135" spans="1:2" ht="15" x14ac:dyDescent="0.25">
      <c r="A135" s="16" t="s">
        <v>139</v>
      </c>
      <c r="B135" s="15" t="s">
        <v>296</v>
      </c>
    </row>
    <row r="136" spans="1:2" ht="15" x14ac:dyDescent="0.25">
      <c r="A136" s="16" t="s">
        <v>140</v>
      </c>
      <c r="B136" s="15" t="s">
        <v>296</v>
      </c>
    </row>
    <row r="137" spans="1:2" ht="15" x14ac:dyDescent="0.25">
      <c r="A137" s="16" t="s">
        <v>141</v>
      </c>
      <c r="B137" s="15" t="s">
        <v>296</v>
      </c>
    </row>
    <row r="138" spans="1:2" ht="15" x14ac:dyDescent="0.25">
      <c r="A138" s="16" t="s">
        <v>142</v>
      </c>
      <c r="B138" s="15" t="s">
        <v>296</v>
      </c>
    </row>
    <row r="139" spans="1:2" ht="15" x14ac:dyDescent="0.25">
      <c r="A139" s="16" t="s">
        <v>143</v>
      </c>
      <c r="B139" s="15" t="s">
        <v>296</v>
      </c>
    </row>
    <row r="140" spans="1:2" ht="15" x14ac:dyDescent="0.25">
      <c r="A140" s="16" t="s">
        <v>144</v>
      </c>
      <c r="B140" s="15" t="s">
        <v>296</v>
      </c>
    </row>
    <row r="141" spans="1:2" ht="15" x14ac:dyDescent="0.25">
      <c r="A141" s="16" t="s">
        <v>145</v>
      </c>
      <c r="B141" s="15" t="s">
        <v>296</v>
      </c>
    </row>
    <row r="142" spans="1:2" ht="15" x14ac:dyDescent="0.25">
      <c r="A142" s="16" t="s">
        <v>146</v>
      </c>
      <c r="B142" s="15" t="s">
        <v>296</v>
      </c>
    </row>
    <row r="143" spans="1:2" ht="15" x14ac:dyDescent="0.25">
      <c r="A143" s="16" t="s">
        <v>147</v>
      </c>
      <c r="B143" s="15" t="s">
        <v>296</v>
      </c>
    </row>
    <row r="144" spans="1:2" ht="15" x14ac:dyDescent="0.25">
      <c r="A144" s="16" t="s">
        <v>148</v>
      </c>
      <c r="B144" s="15" t="s">
        <v>296</v>
      </c>
    </row>
    <row r="145" spans="1:2" ht="15" x14ac:dyDescent="0.25">
      <c r="A145" s="16" t="s">
        <v>149</v>
      </c>
      <c r="B145" s="15" t="s">
        <v>296</v>
      </c>
    </row>
    <row r="146" spans="1:2" ht="15" x14ac:dyDescent="0.25">
      <c r="A146" s="16" t="s">
        <v>150</v>
      </c>
      <c r="B146" s="15" t="s">
        <v>296</v>
      </c>
    </row>
    <row r="147" spans="1:2" ht="15" x14ac:dyDescent="0.25">
      <c r="A147" s="16" t="s">
        <v>151</v>
      </c>
      <c r="B147" s="15" t="s">
        <v>296</v>
      </c>
    </row>
    <row r="148" spans="1:2" ht="15" x14ac:dyDescent="0.25">
      <c r="A148" s="16" t="s">
        <v>152</v>
      </c>
      <c r="B148" s="15" t="s">
        <v>296</v>
      </c>
    </row>
    <row r="149" spans="1:2" ht="15" x14ac:dyDescent="0.25">
      <c r="A149" s="16" t="s">
        <v>153</v>
      </c>
      <c r="B149" s="15" t="s">
        <v>296</v>
      </c>
    </row>
    <row r="150" spans="1:2" ht="15" x14ac:dyDescent="0.25">
      <c r="A150" s="16" t="s">
        <v>154</v>
      </c>
      <c r="B150" s="15" t="s">
        <v>296</v>
      </c>
    </row>
    <row r="151" spans="1:2" ht="15" x14ac:dyDescent="0.25">
      <c r="A151" s="16" t="s">
        <v>155</v>
      </c>
      <c r="B151" s="15" t="s">
        <v>296</v>
      </c>
    </row>
    <row r="152" spans="1:2" ht="15" x14ac:dyDescent="0.25">
      <c r="A152" s="16" t="s">
        <v>156</v>
      </c>
      <c r="B152" s="15" t="s">
        <v>296</v>
      </c>
    </row>
    <row r="153" spans="1:2" ht="15" x14ac:dyDescent="0.25">
      <c r="A153" s="16" t="s">
        <v>157</v>
      </c>
      <c r="B153" s="15" t="s">
        <v>296</v>
      </c>
    </row>
    <row r="154" spans="1:2" ht="15" x14ac:dyDescent="0.25">
      <c r="A154" s="16" t="s">
        <v>158</v>
      </c>
      <c r="B154" s="15" t="s">
        <v>296</v>
      </c>
    </row>
    <row r="155" spans="1:2" ht="15" x14ac:dyDescent="0.25">
      <c r="A155" s="16" t="s">
        <v>159</v>
      </c>
      <c r="B155" s="15" t="s">
        <v>296</v>
      </c>
    </row>
    <row r="156" spans="1:2" ht="15" x14ac:dyDescent="0.25">
      <c r="A156" s="16" t="s">
        <v>160</v>
      </c>
      <c r="B156" s="15" t="s">
        <v>296</v>
      </c>
    </row>
    <row r="157" spans="1:2" ht="15" x14ac:dyDescent="0.25">
      <c r="A157" s="16" t="s">
        <v>161</v>
      </c>
      <c r="B157" s="15" t="s">
        <v>296</v>
      </c>
    </row>
    <row r="158" spans="1:2" ht="15" x14ac:dyDescent="0.25">
      <c r="A158" s="16" t="s">
        <v>162</v>
      </c>
      <c r="B158" s="15" t="s">
        <v>297</v>
      </c>
    </row>
    <row r="159" spans="1:2" ht="15" x14ac:dyDescent="0.25">
      <c r="A159" s="16" t="s">
        <v>163</v>
      </c>
      <c r="B159" s="15" t="s">
        <v>297</v>
      </c>
    </row>
    <row r="160" spans="1:2" ht="15" x14ac:dyDescent="0.25">
      <c r="A160" s="16" t="s">
        <v>164</v>
      </c>
      <c r="B160" s="15" t="s">
        <v>297</v>
      </c>
    </row>
    <row r="161" spans="1:2" ht="15" x14ac:dyDescent="0.25">
      <c r="A161" s="16" t="s">
        <v>165</v>
      </c>
      <c r="B161" s="15" t="s">
        <v>297</v>
      </c>
    </row>
    <row r="162" spans="1:2" ht="15" x14ac:dyDescent="0.25">
      <c r="A162" s="16" t="s">
        <v>166</v>
      </c>
      <c r="B162" s="15" t="s">
        <v>297</v>
      </c>
    </row>
    <row r="163" spans="1:2" ht="15" x14ac:dyDescent="0.25">
      <c r="A163" s="16" t="s">
        <v>167</v>
      </c>
      <c r="B163" s="15" t="s">
        <v>297</v>
      </c>
    </row>
    <row r="164" spans="1:2" ht="15" x14ac:dyDescent="0.25">
      <c r="A164" s="16" t="s">
        <v>168</v>
      </c>
      <c r="B164" s="15" t="s">
        <v>297</v>
      </c>
    </row>
    <row r="165" spans="1:2" ht="15" x14ac:dyDescent="0.25">
      <c r="A165" s="16" t="s">
        <v>169</v>
      </c>
      <c r="B165" s="15" t="s">
        <v>297</v>
      </c>
    </row>
    <row r="166" spans="1:2" ht="15" x14ac:dyDescent="0.25">
      <c r="A166" s="16" t="s">
        <v>170</v>
      </c>
      <c r="B166" s="15" t="s">
        <v>297</v>
      </c>
    </row>
    <row r="167" spans="1:2" ht="15" x14ac:dyDescent="0.25">
      <c r="A167" s="16" t="s">
        <v>171</v>
      </c>
      <c r="B167" s="15" t="s">
        <v>297</v>
      </c>
    </row>
    <row r="168" spans="1:2" ht="15" x14ac:dyDescent="0.25">
      <c r="A168" s="16" t="s">
        <v>172</v>
      </c>
      <c r="B168" s="15" t="s">
        <v>297</v>
      </c>
    </row>
    <row r="169" spans="1:2" ht="15" x14ac:dyDescent="0.25">
      <c r="A169" s="16" t="s">
        <v>173</v>
      </c>
      <c r="B169" s="15" t="s">
        <v>297</v>
      </c>
    </row>
    <row r="170" spans="1:2" ht="15" x14ac:dyDescent="0.25">
      <c r="A170" s="16" t="s">
        <v>174</v>
      </c>
      <c r="B170" s="15" t="s">
        <v>297</v>
      </c>
    </row>
    <row r="171" spans="1:2" ht="15" x14ac:dyDescent="0.25">
      <c r="A171" s="16" t="s">
        <v>175</v>
      </c>
      <c r="B171" s="15" t="s">
        <v>297</v>
      </c>
    </row>
    <row r="172" spans="1:2" ht="15" x14ac:dyDescent="0.25">
      <c r="A172" s="16" t="s">
        <v>176</v>
      </c>
      <c r="B172" s="15" t="s">
        <v>297</v>
      </c>
    </row>
    <row r="173" spans="1:2" ht="15" x14ac:dyDescent="0.25">
      <c r="A173" s="16" t="s">
        <v>177</v>
      </c>
      <c r="B173" s="15" t="s">
        <v>297</v>
      </c>
    </row>
    <row r="174" spans="1:2" ht="15" x14ac:dyDescent="0.25">
      <c r="A174" s="16" t="s">
        <v>178</v>
      </c>
      <c r="B174" s="15" t="s">
        <v>297</v>
      </c>
    </row>
    <row r="175" spans="1:2" ht="15" x14ac:dyDescent="0.25">
      <c r="A175" s="16" t="s">
        <v>179</v>
      </c>
      <c r="B175" s="15" t="s">
        <v>297</v>
      </c>
    </row>
    <row r="176" spans="1:2" ht="15" x14ac:dyDescent="0.25">
      <c r="A176" s="16" t="s">
        <v>180</v>
      </c>
      <c r="B176" s="15" t="s">
        <v>297</v>
      </c>
    </row>
    <row r="177" spans="1:2" ht="15" x14ac:dyDescent="0.25">
      <c r="A177" s="16" t="s">
        <v>181</v>
      </c>
      <c r="B177" s="15" t="s">
        <v>297</v>
      </c>
    </row>
    <row r="178" spans="1:2" ht="15" x14ac:dyDescent="0.25">
      <c r="A178" s="16" t="s">
        <v>182</v>
      </c>
      <c r="B178" s="15" t="s">
        <v>297</v>
      </c>
    </row>
    <row r="179" spans="1:2" ht="15" x14ac:dyDescent="0.25">
      <c r="A179" s="16" t="s">
        <v>183</v>
      </c>
      <c r="B179" s="15" t="s">
        <v>297</v>
      </c>
    </row>
    <row r="180" spans="1:2" ht="15" x14ac:dyDescent="0.25">
      <c r="A180" s="16" t="s">
        <v>184</v>
      </c>
      <c r="B180" s="15" t="s">
        <v>297</v>
      </c>
    </row>
    <row r="181" spans="1:2" ht="15" x14ac:dyDescent="0.25">
      <c r="A181" s="16" t="s">
        <v>185</v>
      </c>
      <c r="B181" s="15" t="s">
        <v>297</v>
      </c>
    </row>
    <row r="182" spans="1:2" ht="15" x14ac:dyDescent="0.25">
      <c r="A182" s="16" t="s">
        <v>186</v>
      </c>
      <c r="B182" s="15" t="s">
        <v>297</v>
      </c>
    </row>
    <row r="183" spans="1:2" ht="15" x14ac:dyDescent="0.25">
      <c r="A183" s="16" t="s">
        <v>187</v>
      </c>
      <c r="B183" s="15" t="s">
        <v>297</v>
      </c>
    </row>
    <row r="184" spans="1:2" ht="15" x14ac:dyDescent="0.25">
      <c r="A184" s="16" t="s">
        <v>188</v>
      </c>
      <c r="B184" s="15" t="s">
        <v>297</v>
      </c>
    </row>
    <row r="185" spans="1:2" ht="15" x14ac:dyDescent="0.25">
      <c r="A185" s="16" t="s">
        <v>189</v>
      </c>
      <c r="B185" s="15" t="s">
        <v>297</v>
      </c>
    </row>
    <row r="186" spans="1:2" ht="15" x14ac:dyDescent="0.25">
      <c r="A186" s="16" t="s">
        <v>190</v>
      </c>
      <c r="B186" s="15" t="s">
        <v>297</v>
      </c>
    </row>
    <row r="187" spans="1:2" ht="15" x14ac:dyDescent="0.25">
      <c r="A187" s="16" t="s">
        <v>191</v>
      </c>
      <c r="B187" s="15" t="s">
        <v>297</v>
      </c>
    </row>
    <row r="188" spans="1:2" ht="15" x14ac:dyDescent="0.25">
      <c r="A188" s="16" t="s">
        <v>192</v>
      </c>
      <c r="B188" s="15" t="s">
        <v>297</v>
      </c>
    </row>
    <row r="189" spans="1:2" ht="15" x14ac:dyDescent="0.25">
      <c r="A189" s="16" t="s">
        <v>193</v>
      </c>
      <c r="B189" s="15" t="s">
        <v>298</v>
      </c>
    </row>
    <row r="190" spans="1:2" ht="15" x14ac:dyDescent="0.25">
      <c r="A190" s="16" t="s">
        <v>194</v>
      </c>
      <c r="B190" s="15" t="s">
        <v>298</v>
      </c>
    </row>
    <row r="191" spans="1:2" ht="15" x14ac:dyDescent="0.25">
      <c r="A191" s="16" t="s">
        <v>195</v>
      </c>
      <c r="B191" s="15" t="s">
        <v>298</v>
      </c>
    </row>
    <row r="192" spans="1:2" ht="15" x14ac:dyDescent="0.25">
      <c r="A192" s="16" t="s">
        <v>196</v>
      </c>
      <c r="B192" s="15" t="s">
        <v>298</v>
      </c>
    </row>
    <row r="193" spans="1:2" ht="15" x14ac:dyDescent="0.25">
      <c r="A193" s="16" t="s">
        <v>197</v>
      </c>
      <c r="B193" s="15" t="s">
        <v>298</v>
      </c>
    </row>
    <row r="194" spans="1:2" ht="15" x14ac:dyDescent="0.25">
      <c r="A194" s="16" t="s">
        <v>198</v>
      </c>
      <c r="B194" s="15" t="s">
        <v>298</v>
      </c>
    </row>
    <row r="195" spans="1:2" ht="15" x14ac:dyDescent="0.25">
      <c r="A195" s="16" t="s">
        <v>199</v>
      </c>
      <c r="B195" s="15" t="s">
        <v>298</v>
      </c>
    </row>
    <row r="196" spans="1:2" ht="15" x14ac:dyDescent="0.25">
      <c r="A196" s="16" t="s">
        <v>200</v>
      </c>
      <c r="B196" s="15" t="s">
        <v>298</v>
      </c>
    </row>
    <row r="197" spans="1:2" ht="15" x14ac:dyDescent="0.25">
      <c r="A197" s="16" t="s">
        <v>201</v>
      </c>
      <c r="B197" s="15" t="s">
        <v>298</v>
      </c>
    </row>
    <row r="198" spans="1:2" ht="15" x14ac:dyDescent="0.25">
      <c r="A198" s="16" t="s">
        <v>202</v>
      </c>
      <c r="B198" s="15" t="s">
        <v>298</v>
      </c>
    </row>
    <row r="199" spans="1:2" ht="15" x14ac:dyDescent="0.25">
      <c r="A199" s="16" t="s">
        <v>203</v>
      </c>
      <c r="B199" s="15" t="s">
        <v>298</v>
      </c>
    </row>
    <row r="200" spans="1:2" ht="15" x14ac:dyDescent="0.25">
      <c r="A200" s="16" t="s">
        <v>204</v>
      </c>
      <c r="B200" s="15" t="s">
        <v>298</v>
      </c>
    </row>
    <row r="201" spans="1:2" ht="15.6" thickBot="1" x14ac:dyDescent="0.3">
      <c r="A201" s="14" t="s">
        <v>205</v>
      </c>
      <c r="B201" s="13" t="s">
        <v>298</v>
      </c>
    </row>
    <row r="203" spans="1:2" x14ac:dyDescent="0.25">
      <c r="B203" s="6"/>
    </row>
  </sheetData>
  <sheetProtection password="87CD" sheet="1" objects="1" scenarios="1" formatCells="0" formatColumns="0" formatRows="0" insertColumns="0" insertRows="0" insertHyperlinks="0" sort="0"/>
  <pageMargins left="0.25" right="0.25" top="0.75" bottom="0.75" header="0.3" footer="0.3"/>
  <pageSetup orientation="portrait" horizontalDpi="300" verticalDpi="300" r:id="rId1"/>
  <headerFooter alignWithMargins="0">
    <oddHeader>&amp;C&amp;"Arial,Bold"&amp;14Categorical Data Analysis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01"/>
  <sheetViews>
    <sheetView workbookViewId="0">
      <selection activeCell="L9" sqref="L9"/>
    </sheetView>
  </sheetViews>
  <sheetFormatPr defaultColWidth="9.109375" defaultRowHeight="15" x14ac:dyDescent="0.25"/>
  <cols>
    <col min="1" max="1" width="14.6640625" style="24" bestFit="1" customWidth="1"/>
    <col min="2" max="2" width="11.109375" style="12" customWidth="1"/>
    <col min="3" max="3" width="5.88671875" style="6" customWidth="1"/>
    <col min="4" max="4" width="12.6640625" style="23" customWidth="1"/>
    <col min="5" max="5" width="6.5546875" style="23" customWidth="1"/>
    <col min="6" max="6" width="12" style="23" customWidth="1"/>
    <col min="7" max="8" width="13" style="22" customWidth="1"/>
    <col min="9" max="9" width="13.6640625" style="23" customWidth="1"/>
    <col min="10" max="10" width="13" style="22" customWidth="1"/>
    <col min="11" max="11" width="9.109375" style="6"/>
    <col min="12" max="12" width="10.6640625" style="6" bestFit="1" customWidth="1"/>
    <col min="13" max="13" width="5.33203125" style="6" hidden="1" customWidth="1"/>
    <col min="14" max="14" width="4.88671875" style="6" hidden="1" customWidth="1"/>
    <col min="15" max="15" width="2" style="6" hidden="1" customWidth="1"/>
    <col min="16" max="16384" width="9.109375" style="6"/>
  </cols>
  <sheetData>
    <row r="1" spans="1:256" ht="15.6" thickBot="1" x14ac:dyDescent="0.3">
      <c r="A1" s="54" t="s">
        <v>0</v>
      </c>
      <c r="B1" s="55" t="s">
        <v>1</v>
      </c>
      <c r="IU1" s="31" t="s">
        <v>229</v>
      </c>
      <c r="IV1" s="23" t="s">
        <v>228</v>
      </c>
    </row>
    <row r="2" spans="1:256" ht="15.6" x14ac:dyDescent="0.3">
      <c r="A2" s="21" t="s">
        <v>3</v>
      </c>
      <c r="B2" s="56">
        <v>18</v>
      </c>
      <c r="D2" s="43" t="s">
        <v>227</v>
      </c>
      <c r="F2" s="43" t="s">
        <v>226</v>
      </c>
      <c r="G2" s="23"/>
      <c r="H2" s="57" t="s">
        <v>2</v>
      </c>
      <c r="I2" s="57" t="s">
        <v>225</v>
      </c>
      <c r="J2" s="57" t="s">
        <v>224</v>
      </c>
      <c r="IU2" s="31" t="str">
        <f>IF(ISNUMBER(D4),CONCATENATE(D4," ~ ",F4),"")</f>
        <v>10 ~ 20</v>
      </c>
      <c r="IV2" s="23">
        <f t="shared" ref="IV2:IV11" si="0">IF(H4="",0,H4)</f>
        <v>0.56499999999999995</v>
      </c>
    </row>
    <row r="3" spans="1:256" ht="16.2" thickBot="1" x14ac:dyDescent="0.35">
      <c r="A3" s="16" t="s">
        <v>6</v>
      </c>
      <c r="B3" s="58">
        <v>20</v>
      </c>
      <c r="D3" s="43" t="s">
        <v>223</v>
      </c>
      <c r="E3" s="33"/>
      <c r="F3" s="59" t="s">
        <v>223</v>
      </c>
      <c r="G3" s="43" t="s">
        <v>5</v>
      </c>
      <c r="H3" s="60" t="s">
        <v>5</v>
      </c>
      <c r="I3" s="60" t="s">
        <v>5</v>
      </c>
      <c r="J3" s="60" t="s">
        <v>5</v>
      </c>
      <c r="K3" s="32"/>
      <c r="L3" s="32"/>
      <c r="M3" s="12" t="str">
        <f>$B$1</f>
        <v>Data</v>
      </c>
      <c r="N3" s="12" t="str">
        <f>$B$1</f>
        <v>Data</v>
      </c>
      <c r="P3" s="25"/>
      <c r="IU3" s="31" t="str">
        <f t="shared" ref="IU3:IU11" si="1">IF(ISNUMBER(D5),CONCATENATE(D5," ~ ",F5),"")</f>
        <v>20 ~ 30</v>
      </c>
      <c r="IV3" s="23">
        <f t="shared" si="0"/>
        <v>0.40500000000000003</v>
      </c>
    </row>
    <row r="4" spans="1:256" ht="15.6" x14ac:dyDescent="0.3">
      <c r="A4" s="16" t="s">
        <v>7</v>
      </c>
      <c r="B4" s="58">
        <v>17</v>
      </c>
      <c r="D4" s="61">
        <v>10</v>
      </c>
      <c r="E4" s="62" t="s">
        <v>222</v>
      </c>
      <c r="F4" s="63">
        <v>20</v>
      </c>
      <c r="G4" s="64">
        <f>IF(ISBLANK(F4),"",O4)</f>
        <v>113</v>
      </c>
      <c r="H4" s="65">
        <f t="shared" ref="H4:H13" si="2">IF(ISNUMBER(G4),G4/G$14,"")</f>
        <v>0.56499999999999995</v>
      </c>
      <c r="I4" s="64">
        <f>IF(ISNUMBER(G4),G4,"")</f>
        <v>113</v>
      </c>
      <c r="J4" s="65">
        <f>IF(ISNUMBER(H4),H4,"")</f>
        <v>0.56499999999999995</v>
      </c>
      <c r="L4" s="27" t="str">
        <f>IF(MAX(F4:F13)&lt;=MAX(B2:B201),"WARNING: Maximum Score Not Included","")</f>
        <v/>
      </c>
      <c r="M4" s="12" t="str">
        <f>CONCATENATE("&gt;=",D4)</f>
        <v>&gt;=10</v>
      </c>
      <c r="N4" s="12" t="str">
        <f>CONCATENATE("&lt;",F4)</f>
        <v>&lt;20</v>
      </c>
      <c r="O4" s="6">
        <f>DCOUNTA(B$1:B$201,1,M3:N4)</f>
        <v>113</v>
      </c>
      <c r="P4" s="25"/>
      <c r="IU4" s="31" t="str">
        <f t="shared" si="1"/>
        <v>30 ~ 40</v>
      </c>
      <c r="IV4" s="23">
        <f t="shared" si="0"/>
        <v>0.02</v>
      </c>
    </row>
    <row r="5" spans="1:256" ht="15.6" x14ac:dyDescent="0.3">
      <c r="A5" s="16" t="s">
        <v>8</v>
      </c>
      <c r="B5" s="58">
        <v>16</v>
      </c>
      <c r="D5" s="30">
        <v>20</v>
      </c>
      <c r="E5" s="66" t="s">
        <v>222</v>
      </c>
      <c r="F5" s="67">
        <v>30</v>
      </c>
      <c r="G5" s="68">
        <f>IF(ISBLANK(F5),"",O6)</f>
        <v>81</v>
      </c>
      <c r="H5" s="69">
        <f t="shared" si="2"/>
        <v>0.40500000000000003</v>
      </c>
      <c r="I5" s="68">
        <f t="shared" ref="I5:J13" si="3">IF(ISNUMBER(G5),G5+I4,"")</f>
        <v>194</v>
      </c>
      <c r="J5" s="69">
        <f t="shared" si="3"/>
        <v>0.97</v>
      </c>
      <c r="L5" s="27" t="str">
        <f>IF(MIN(D4:D13)&gt;MIN(B2:B201),"WARNING: Minimum Score Not Included","")</f>
        <v/>
      </c>
      <c r="M5" s="12" t="str">
        <f>$B$1</f>
        <v>Data</v>
      </c>
      <c r="N5" s="12" t="str">
        <f>$B$1</f>
        <v>Data</v>
      </c>
      <c r="P5" s="25"/>
      <c r="IU5" s="31" t="str">
        <f t="shared" si="1"/>
        <v>40 ~ 50</v>
      </c>
      <c r="IV5" s="23">
        <f t="shared" si="0"/>
        <v>5.0000000000000001E-3</v>
      </c>
    </row>
    <row r="6" spans="1:256" ht="15.6" x14ac:dyDescent="0.3">
      <c r="A6" s="16" t="s">
        <v>9</v>
      </c>
      <c r="B6" s="58">
        <v>18</v>
      </c>
      <c r="D6" s="30">
        <v>30</v>
      </c>
      <c r="E6" s="66" t="s">
        <v>222</v>
      </c>
      <c r="F6" s="67">
        <v>40</v>
      </c>
      <c r="G6" s="68">
        <f>IF(ISBLANK(F6),"",O8)</f>
        <v>4</v>
      </c>
      <c r="H6" s="69">
        <f t="shared" si="2"/>
        <v>0.02</v>
      </c>
      <c r="I6" s="68">
        <f t="shared" si="3"/>
        <v>198</v>
      </c>
      <c r="J6" s="69">
        <f t="shared" si="3"/>
        <v>0.99</v>
      </c>
      <c r="L6" s="27" t="str">
        <f>IF(G14&lt;COUNT(B2:B201),"WARNING: Not All Observations Included in Frequency Distribution","")</f>
        <v/>
      </c>
      <c r="M6" s="12" t="str">
        <f>CONCATENATE("&gt;=",D5)</f>
        <v>&gt;=20</v>
      </c>
      <c r="N6" s="12" t="str">
        <f>CONCATENATE("&lt;",F5)</f>
        <v>&lt;30</v>
      </c>
      <c r="O6" s="6">
        <f>DCOUNTA(B$1:B$1001,1,M5:N6)</f>
        <v>81</v>
      </c>
      <c r="P6" s="25"/>
      <c r="IU6" s="31" t="str">
        <f t="shared" si="1"/>
        <v>50 ~ 60</v>
      </c>
      <c r="IV6" s="23">
        <f t="shared" si="0"/>
        <v>5.0000000000000001E-3</v>
      </c>
    </row>
    <row r="7" spans="1:256" ht="15.6" x14ac:dyDescent="0.3">
      <c r="A7" s="16" t="s">
        <v>10</v>
      </c>
      <c r="B7" s="58">
        <v>16</v>
      </c>
      <c r="D7" s="30">
        <v>40</v>
      </c>
      <c r="E7" s="66" t="s">
        <v>222</v>
      </c>
      <c r="F7" s="67">
        <v>50</v>
      </c>
      <c r="G7" s="68">
        <f>IF(ISBLANK(F7),"",O10)</f>
        <v>1</v>
      </c>
      <c r="H7" s="69">
        <f t="shared" si="2"/>
        <v>5.0000000000000001E-3</v>
      </c>
      <c r="I7" s="68">
        <f t="shared" si="3"/>
        <v>199</v>
      </c>
      <c r="J7" s="69">
        <f t="shared" si="3"/>
        <v>0.995</v>
      </c>
      <c r="L7" s="27" t="str">
        <f>IF(G14&gt;COUNT(B2:B201),"WARNING: Some Observations Are Double-Counted in Frequency Distribution","")</f>
        <v/>
      </c>
      <c r="M7" s="12" t="str">
        <f>$B$1</f>
        <v>Data</v>
      </c>
      <c r="N7" s="12" t="str">
        <f>$B$1</f>
        <v>Data</v>
      </c>
      <c r="P7" s="25"/>
      <c r="IU7" s="31" t="str">
        <f t="shared" si="1"/>
        <v/>
      </c>
      <c r="IV7" s="23">
        <f t="shared" si="0"/>
        <v>0</v>
      </c>
    </row>
    <row r="8" spans="1:256" ht="15.6" x14ac:dyDescent="0.3">
      <c r="A8" s="16" t="s">
        <v>11</v>
      </c>
      <c r="B8" s="58">
        <v>16</v>
      </c>
      <c r="D8" s="30">
        <v>50</v>
      </c>
      <c r="E8" s="66" t="s">
        <v>222</v>
      </c>
      <c r="F8" s="67">
        <v>60</v>
      </c>
      <c r="G8" s="68">
        <f>IF(ISBLANK(F8),"",O12)</f>
        <v>1</v>
      </c>
      <c r="H8" s="69">
        <f t="shared" si="2"/>
        <v>5.0000000000000001E-3</v>
      </c>
      <c r="I8" s="68">
        <f t="shared" si="3"/>
        <v>200</v>
      </c>
      <c r="J8" s="69">
        <f t="shared" si="3"/>
        <v>1</v>
      </c>
      <c r="M8" s="12" t="str">
        <f>CONCATENATE("&gt;=",D6)</f>
        <v>&gt;=30</v>
      </c>
      <c r="N8" s="12" t="str">
        <f>CONCATENATE("&lt;",F6)</f>
        <v>&lt;40</v>
      </c>
      <c r="O8" s="6">
        <f>DCOUNTA(B$1:B$1001,1,M7:N8)</f>
        <v>4</v>
      </c>
      <c r="P8" s="25"/>
      <c r="IU8" s="31" t="str">
        <f t="shared" si="1"/>
        <v/>
      </c>
      <c r="IV8" s="23">
        <f t="shared" si="0"/>
        <v>0</v>
      </c>
    </row>
    <row r="9" spans="1:256" ht="15.6" x14ac:dyDescent="0.3">
      <c r="A9" s="16" t="s">
        <v>12</v>
      </c>
      <c r="B9" s="58">
        <v>19</v>
      </c>
      <c r="D9" s="30"/>
      <c r="E9" s="66" t="s">
        <v>222</v>
      </c>
      <c r="F9" s="67"/>
      <c r="G9" s="68" t="str">
        <f>IF(ISBLANK(F9),"",O14)</f>
        <v/>
      </c>
      <c r="H9" s="69" t="str">
        <f t="shared" si="2"/>
        <v/>
      </c>
      <c r="I9" s="68" t="str">
        <f t="shared" si="3"/>
        <v/>
      </c>
      <c r="J9" s="69" t="str">
        <f t="shared" si="3"/>
        <v/>
      </c>
      <c r="M9" s="12" t="str">
        <f>$B$1</f>
        <v>Data</v>
      </c>
      <c r="N9" s="12" t="str">
        <f>$B$1</f>
        <v>Data</v>
      </c>
      <c r="P9" s="25"/>
      <c r="IU9" s="31" t="str">
        <f t="shared" si="1"/>
        <v/>
      </c>
      <c r="IV9" s="23">
        <f t="shared" si="0"/>
        <v>0</v>
      </c>
    </row>
    <row r="10" spans="1:256" ht="15.6" x14ac:dyDescent="0.3">
      <c r="A10" s="16" t="s">
        <v>13</v>
      </c>
      <c r="B10" s="58">
        <v>18</v>
      </c>
      <c r="D10" s="30"/>
      <c r="E10" s="66" t="s">
        <v>222</v>
      </c>
      <c r="F10" s="67"/>
      <c r="G10" s="68" t="str">
        <f>IF(ISBLANK(F10),"",O16)</f>
        <v/>
      </c>
      <c r="H10" s="69" t="str">
        <f t="shared" si="2"/>
        <v/>
      </c>
      <c r="I10" s="68" t="str">
        <f t="shared" si="3"/>
        <v/>
      </c>
      <c r="J10" s="69" t="str">
        <f t="shared" si="3"/>
        <v/>
      </c>
      <c r="M10" s="12" t="str">
        <f>CONCATENATE("&gt;=",D7)</f>
        <v>&gt;=40</v>
      </c>
      <c r="N10" s="12" t="str">
        <f>CONCATENATE("&lt;",F7)</f>
        <v>&lt;50</v>
      </c>
      <c r="O10" s="6">
        <f>DCOUNTA(B$1:B$1001,1,M9:N10)</f>
        <v>1</v>
      </c>
      <c r="P10" s="25"/>
      <c r="IU10" s="31" t="str">
        <f t="shared" si="1"/>
        <v/>
      </c>
      <c r="IV10" s="23">
        <f t="shared" si="0"/>
        <v>0</v>
      </c>
    </row>
    <row r="11" spans="1:256" ht="15.6" x14ac:dyDescent="0.3">
      <c r="A11" s="16" t="s">
        <v>14</v>
      </c>
      <c r="B11" s="58">
        <v>19</v>
      </c>
      <c r="D11" s="30"/>
      <c r="E11" s="66" t="s">
        <v>222</v>
      </c>
      <c r="F11" s="67"/>
      <c r="G11" s="68" t="str">
        <f>IF(ISBLANK(F11),"",O18)</f>
        <v/>
      </c>
      <c r="H11" s="69" t="str">
        <f t="shared" si="2"/>
        <v/>
      </c>
      <c r="I11" s="68" t="str">
        <f t="shared" si="3"/>
        <v/>
      </c>
      <c r="J11" s="69" t="str">
        <f t="shared" si="3"/>
        <v/>
      </c>
      <c r="M11" s="12" t="str">
        <f>$B$1</f>
        <v>Data</v>
      </c>
      <c r="N11" s="12" t="str">
        <f>$B$1</f>
        <v>Data</v>
      </c>
      <c r="P11" s="25"/>
      <c r="IU11" s="31" t="str">
        <f t="shared" si="1"/>
        <v/>
      </c>
      <c r="IV11" s="23">
        <f t="shared" si="0"/>
        <v>0</v>
      </c>
    </row>
    <row r="12" spans="1:256" ht="15.6" x14ac:dyDescent="0.3">
      <c r="A12" s="16" t="s">
        <v>15</v>
      </c>
      <c r="B12" s="58">
        <v>19</v>
      </c>
      <c r="D12" s="30"/>
      <c r="E12" s="66" t="s">
        <v>222</v>
      </c>
      <c r="F12" s="67"/>
      <c r="G12" s="68" t="str">
        <f>IF(ISBLANK(F12),"",O20)</f>
        <v/>
      </c>
      <c r="H12" s="69" t="str">
        <f t="shared" si="2"/>
        <v/>
      </c>
      <c r="I12" s="68" t="str">
        <f t="shared" si="3"/>
        <v/>
      </c>
      <c r="J12" s="69" t="str">
        <f t="shared" si="3"/>
        <v/>
      </c>
      <c r="M12" s="12" t="str">
        <f>CONCATENATE("&gt;=",D8)</f>
        <v>&gt;=50</v>
      </c>
      <c r="N12" s="12" t="str">
        <f>CONCATENATE("&lt;",F8)</f>
        <v>&lt;60</v>
      </c>
      <c r="O12" s="6">
        <f>DCOUNTA(B$1:B$1001,1,M11:N12)</f>
        <v>1</v>
      </c>
      <c r="P12" s="25"/>
    </row>
    <row r="13" spans="1:256" ht="16.2" thickBot="1" x14ac:dyDescent="0.35">
      <c r="A13" s="16" t="s">
        <v>16</v>
      </c>
      <c r="B13" s="58">
        <v>18</v>
      </c>
      <c r="D13" s="29"/>
      <c r="E13" s="70" t="s">
        <v>222</v>
      </c>
      <c r="F13" s="28"/>
      <c r="G13" s="71" t="str">
        <f>IF(ISBLANK(F13),"",O22)</f>
        <v/>
      </c>
      <c r="H13" s="72" t="str">
        <f t="shared" si="2"/>
        <v/>
      </c>
      <c r="I13" s="71" t="str">
        <f t="shared" si="3"/>
        <v/>
      </c>
      <c r="J13" s="72" t="str">
        <f t="shared" si="3"/>
        <v/>
      </c>
      <c r="M13" s="12" t="str">
        <f>$B$1</f>
        <v>Data</v>
      </c>
      <c r="N13" s="12" t="str">
        <f>$B$1</f>
        <v>Data</v>
      </c>
      <c r="P13" s="25"/>
    </row>
    <row r="14" spans="1:256" ht="15.6" x14ac:dyDescent="0.3">
      <c r="A14" s="16" t="s">
        <v>18</v>
      </c>
      <c r="B14" s="58">
        <v>18</v>
      </c>
      <c r="G14" s="43">
        <f>SUM(G4:G13)</f>
        <v>200</v>
      </c>
      <c r="H14" s="73">
        <f>SUM(H4:H13)</f>
        <v>1</v>
      </c>
      <c r="K14" s="53" t="s">
        <v>303</v>
      </c>
      <c r="M14" s="12" t="str">
        <f>CONCATENATE("&gt;=",D9)</f>
        <v>&gt;=</v>
      </c>
      <c r="N14" s="12" t="str">
        <f>CONCATENATE("&lt;",F9)</f>
        <v>&lt;</v>
      </c>
      <c r="O14" s="6">
        <f>DCOUNTA(B$1:B$1001,1,M13:N14)</f>
        <v>0</v>
      </c>
      <c r="P14" s="25"/>
    </row>
    <row r="15" spans="1:256" x14ac:dyDescent="0.25">
      <c r="A15" s="16" t="s">
        <v>19</v>
      </c>
      <c r="B15" s="58">
        <v>24</v>
      </c>
      <c r="G15" s="74" t="s">
        <v>221</v>
      </c>
      <c r="K15" s="53" t="s">
        <v>301</v>
      </c>
      <c r="M15" s="12" t="str">
        <f>$B$1</f>
        <v>Data</v>
      </c>
      <c r="N15" s="12" t="str">
        <f>$B$1</f>
        <v>Data</v>
      </c>
      <c r="P15" s="25"/>
    </row>
    <row r="16" spans="1:256" x14ac:dyDescent="0.25">
      <c r="A16" s="16" t="s">
        <v>20</v>
      </c>
      <c r="B16" s="58">
        <v>22</v>
      </c>
      <c r="K16" s="53" t="s">
        <v>302</v>
      </c>
      <c r="M16" s="12" t="str">
        <f>CONCATENATE("&gt;=",D10)</f>
        <v>&gt;=</v>
      </c>
      <c r="N16" s="12" t="str">
        <f>CONCATENATE("&lt;",F10)</f>
        <v>&lt;</v>
      </c>
      <c r="O16" s="6">
        <f>DCOUNTA(B$1:B$1001,1,M15:N16)</f>
        <v>0</v>
      </c>
      <c r="P16" s="25"/>
    </row>
    <row r="17" spans="1:16" ht="15.6" x14ac:dyDescent="0.3">
      <c r="A17" s="16" t="s">
        <v>21</v>
      </c>
      <c r="B17" s="58">
        <v>18</v>
      </c>
      <c r="G17" s="27"/>
      <c r="H17" s="23"/>
      <c r="M17" s="12" t="str">
        <f>$B$1</f>
        <v>Data</v>
      </c>
      <c r="N17" s="12" t="str">
        <f>$B$1</f>
        <v>Data</v>
      </c>
      <c r="P17" s="25"/>
    </row>
    <row r="18" spans="1:16" x14ac:dyDescent="0.25">
      <c r="A18" s="16" t="s">
        <v>22</v>
      </c>
      <c r="B18" s="58">
        <v>17</v>
      </c>
      <c r="G18" s="26"/>
      <c r="M18" s="12" t="str">
        <f>CONCATENATE("&gt;=",D11)</f>
        <v>&gt;=</v>
      </c>
      <c r="N18" s="12" t="str">
        <f>CONCATENATE("&lt;",F11)</f>
        <v>&lt;</v>
      </c>
      <c r="O18" s="6">
        <f>DCOUNTA(B$1:B$1001,1,M17:N18)</f>
        <v>0</v>
      </c>
      <c r="P18" s="25"/>
    </row>
    <row r="19" spans="1:16" x14ac:dyDescent="0.25">
      <c r="A19" s="16" t="s">
        <v>23</v>
      </c>
      <c r="B19" s="58">
        <v>17</v>
      </c>
      <c r="G19" s="26"/>
      <c r="M19" s="12" t="str">
        <f>$B$1</f>
        <v>Data</v>
      </c>
      <c r="N19" s="12" t="str">
        <f>$B$1</f>
        <v>Data</v>
      </c>
      <c r="P19" s="25"/>
    </row>
    <row r="20" spans="1:16" x14ac:dyDescent="0.25">
      <c r="A20" s="16" t="s">
        <v>24</v>
      </c>
      <c r="B20" s="58">
        <v>20</v>
      </c>
      <c r="G20" s="26"/>
      <c r="M20" s="12" t="str">
        <f>CONCATENATE("&gt;=",D12)</f>
        <v>&gt;=</v>
      </c>
      <c r="N20" s="12" t="str">
        <f>CONCATENATE("&lt;",F12)</f>
        <v>&lt;</v>
      </c>
      <c r="O20" s="6">
        <f>DCOUNTA(B$1:B$1001,1,M19:N20)</f>
        <v>0</v>
      </c>
      <c r="P20" s="25"/>
    </row>
    <row r="21" spans="1:16" x14ac:dyDescent="0.25">
      <c r="A21" s="16" t="s">
        <v>25</v>
      </c>
      <c r="B21" s="58">
        <v>19</v>
      </c>
      <c r="M21" s="12" t="str">
        <f>$B$1</f>
        <v>Data</v>
      </c>
      <c r="N21" s="12" t="str">
        <f>$B$1</f>
        <v>Data</v>
      </c>
      <c r="P21" s="25"/>
    </row>
    <row r="22" spans="1:16" x14ac:dyDescent="0.25">
      <c r="A22" s="16" t="s">
        <v>26</v>
      </c>
      <c r="B22" s="58">
        <v>18</v>
      </c>
      <c r="M22" s="12" t="str">
        <f>CONCATENATE("&gt;=",D13)</f>
        <v>&gt;=</v>
      </c>
      <c r="N22" s="12" t="str">
        <f>CONCATENATE("&lt;",F13)</f>
        <v>&lt;</v>
      </c>
      <c r="O22" s="6">
        <f>DCOUNTA(B$1:B$1001,1,M21:N22)</f>
        <v>0</v>
      </c>
      <c r="P22" s="25"/>
    </row>
    <row r="23" spans="1:16" x14ac:dyDescent="0.25">
      <c r="A23" s="16" t="s">
        <v>27</v>
      </c>
      <c r="B23" s="58">
        <v>18</v>
      </c>
      <c r="P23" s="25"/>
    </row>
    <row r="24" spans="1:16" x14ac:dyDescent="0.25">
      <c r="A24" s="16" t="s">
        <v>28</v>
      </c>
      <c r="B24" s="58">
        <v>20</v>
      </c>
      <c r="P24" s="25"/>
    </row>
    <row r="25" spans="1:16" x14ac:dyDescent="0.25">
      <c r="A25" s="16" t="s">
        <v>29</v>
      </c>
      <c r="B25" s="58">
        <v>20</v>
      </c>
      <c r="P25" s="25"/>
    </row>
    <row r="26" spans="1:16" x14ac:dyDescent="0.25">
      <c r="A26" s="16" t="s">
        <v>30</v>
      </c>
      <c r="B26" s="58">
        <v>20</v>
      </c>
      <c r="P26" s="25"/>
    </row>
    <row r="27" spans="1:16" x14ac:dyDescent="0.25">
      <c r="A27" s="16" t="s">
        <v>31</v>
      </c>
      <c r="B27" s="58">
        <v>18</v>
      </c>
      <c r="P27" s="25"/>
    </row>
    <row r="28" spans="1:16" x14ac:dyDescent="0.25">
      <c r="A28" s="16" t="s">
        <v>32</v>
      </c>
      <c r="B28" s="58">
        <v>28</v>
      </c>
    </row>
    <row r="29" spans="1:16" x14ac:dyDescent="0.25">
      <c r="A29" s="16" t="s">
        <v>33</v>
      </c>
      <c r="B29" s="58">
        <v>26</v>
      </c>
    </row>
    <row r="30" spans="1:16" x14ac:dyDescent="0.25">
      <c r="A30" s="16" t="s">
        <v>34</v>
      </c>
      <c r="B30" s="58">
        <v>26</v>
      </c>
    </row>
    <row r="31" spans="1:16" x14ac:dyDescent="0.25">
      <c r="A31" s="16" t="s">
        <v>35</v>
      </c>
      <c r="B31" s="58">
        <v>26</v>
      </c>
    </row>
    <row r="32" spans="1:16" x14ac:dyDescent="0.25">
      <c r="A32" s="16" t="s">
        <v>36</v>
      </c>
      <c r="B32" s="58">
        <v>21</v>
      </c>
    </row>
    <row r="33" spans="1:10" ht="15.6" thickBot="1" x14ac:dyDescent="0.3">
      <c r="A33" s="16" t="s">
        <v>37</v>
      </c>
      <c r="B33" s="58">
        <v>18</v>
      </c>
    </row>
    <row r="34" spans="1:10" ht="15.6" thickBot="1" x14ac:dyDescent="0.3">
      <c r="A34" s="16" t="s">
        <v>38</v>
      </c>
      <c r="B34" s="58">
        <v>23</v>
      </c>
      <c r="H34" s="75"/>
      <c r="I34" s="76" t="s">
        <v>220</v>
      </c>
      <c r="J34" s="77"/>
    </row>
    <row r="35" spans="1:10" x14ac:dyDescent="0.25">
      <c r="A35" s="16" t="s">
        <v>39</v>
      </c>
      <c r="B35" s="58">
        <v>21</v>
      </c>
    </row>
    <row r="36" spans="1:10" x14ac:dyDescent="0.25">
      <c r="A36" s="16" t="s">
        <v>40</v>
      </c>
      <c r="B36" s="58">
        <v>18</v>
      </c>
    </row>
    <row r="37" spans="1:10" x14ac:dyDescent="0.25">
      <c r="A37" s="16" t="s">
        <v>41</v>
      </c>
      <c r="B37" s="58">
        <v>18</v>
      </c>
    </row>
    <row r="38" spans="1:10" x14ac:dyDescent="0.25">
      <c r="A38" s="16" t="s">
        <v>42</v>
      </c>
      <c r="B38" s="58">
        <v>19</v>
      </c>
    </row>
    <row r="39" spans="1:10" x14ac:dyDescent="0.25">
      <c r="A39" s="16" t="s">
        <v>43</v>
      </c>
      <c r="B39" s="58">
        <v>22</v>
      </c>
    </row>
    <row r="40" spans="1:10" x14ac:dyDescent="0.25">
      <c r="A40" s="16" t="s">
        <v>44</v>
      </c>
      <c r="B40" s="58">
        <v>22</v>
      </c>
    </row>
    <row r="41" spans="1:10" x14ac:dyDescent="0.25">
      <c r="A41" s="16" t="s">
        <v>45</v>
      </c>
      <c r="B41" s="58">
        <v>21</v>
      </c>
    </row>
    <row r="42" spans="1:10" x14ac:dyDescent="0.25">
      <c r="A42" s="16" t="s">
        <v>46</v>
      </c>
      <c r="B42" s="58">
        <v>18</v>
      </c>
    </row>
    <row r="43" spans="1:10" x14ac:dyDescent="0.25">
      <c r="A43" s="16" t="s">
        <v>47</v>
      </c>
      <c r="B43" s="58">
        <v>21</v>
      </c>
    </row>
    <row r="44" spans="1:10" x14ac:dyDescent="0.25">
      <c r="A44" s="16" t="s">
        <v>48</v>
      </c>
      <c r="B44" s="58">
        <v>29</v>
      </c>
    </row>
    <row r="45" spans="1:10" x14ac:dyDescent="0.25">
      <c r="A45" s="16" t="s">
        <v>49</v>
      </c>
      <c r="B45" s="58">
        <v>21</v>
      </c>
    </row>
    <row r="46" spans="1:10" x14ac:dyDescent="0.25">
      <c r="A46" s="16" t="s">
        <v>50</v>
      </c>
      <c r="B46" s="58">
        <v>17</v>
      </c>
    </row>
    <row r="47" spans="1:10" x14ac:dyDescent="0.25">
      <c r="A47" s="16" t="s">
        <v>51</v>
      </c>
      <c r="B47" s="58">
        <v>17</v>
      </c>
    </row>
    <row r="48" spans="1:10" x14ac:dyDescent="0.25">
      <c r="A48" s="16" t="s">
        <v>52</v>
      </c>
      <c r="B48" s="58">
        <v>26</v>
      </c>
    </row>
    <row r="49" spans="1:2" x14ac:dyDescent="0.25">
      <c r="A49" s="16" t="s">
        <v>53</v>
      </c>
      <c r="B49" s="58">
        <v>21</v>
      </c>
    </row>
    <row r="50" spans="1:2" x14ac:dyDescent="0.25">
      <c r="A50" s="16" t="s">
        <v>54</v>
      </c>
      <c r="B50" s="58">
        <v>19</v>
      </c>
    </row>
    <row r="51" spans="1:2" x14ac:dyDescent="0.25">
      <c r="A51" s="16" t="s">
        <v>55</v>
      </c>
      <c r="B51" s="58">
        <v>26</v>
      </c>
    </row>
    <row r="52" spans="1:2" x14ac:dyDescent="0.25">
      <c r="A52" s="16" t="s">
        <v>56</v>
      </c>
      <c r="B52" s="58">
        <v>21</v>
      </c>
    </row>
    <row r="53" spans="1:2" x14ac:dyDescent="0.25">
      <c r="A53" s="16" t="s">
        <v>57</v>
      </c>
      <c r="B53" s="58">
        <v>26</v>
      </c>
    </row>
    <row r="54" spans="1:2" x14ac:dyDescent="0.25">
      <c r="A54" s="16" t="s">
        <v>58</v>
      </c>
      <c r="B54" s="58">
        <v>36</v>
      </c>
    </row>
    <row r="55" spans="1:2" x14ac:dyDescent="0.25">
      <c r="A55" s="16" t="s">
        <v>59</v>
      </c>
      <c r="B55" s="58">
        <v>46</v>
      </c>
    </row>
    <row r="56" spans="1:2" x14ac:dyDescent="0.25">
      <c r="A56" s="16" t="s">
        <v>60</v>
      </c>
      <c r="B56" s="58">
        <v>26</v>
      </c>
    </row>
    <row r="57" spans="1:2" x14ac:dyDescent="0.25">
      <c r="A57" s="16" t="s">
        <v>61</v>
      </c>
      <c r="B57" s="58">
        <v>29</v>
      </c>
    </row>
    <row r="58" spans="1:2" x14ac:dyDescent="0.25">
      <c r="A58" s="16" t="s">
        <v>62</v>
      </c>
      <c r="B58" s="58">
        <v>29</v>
      </c>
    </row>
    <row r="59" spans="1:2" x14ac:dyDescent="0.25">
      <c r="A59" s="16" t="s">
        <v>63</v>
      </c>
      <c r="B59" s="58">
        <v>26</v>
      </c>
    </row>
    <row r="60" spans="1:2" x14ac:dyDescent="0.25">
      <c r="A60" s="16" t="s">
        <v>64</v>
      </c>
      <c r="B60" s="58">
        <v>19</v>
      </c>
    </row>
    <row r="61" spans="1:2" x14ac:dyDescent="0.25">
      <c r="A61" s="16" t="s">
        <v>65</v>
      </c>
      <c r="B61" s="58">
        <v>17</v>
      </c>
    </row>
    <row r="62" spans="1:2" x14ac:dyDescent="0.25">
      <c r="A62" s="16" t="s">
        <v>66</v>
      </c>
      <c r="B62" s="58">
        <v>17</v>
      </c>
    </row>
    <row r="63" spans="1:2" x14ac:dyDescent="0.25">
      <c r="A63" s="16" t="s">
        <v>67</v>
      </c>
      <c r="B63" s="58">
        <v>18</v>
      </c>
    </row>
    <row r="64" spans="1:2" x14ac:dyDescent="0.25">
      <c r="A64" s="16" t="s">
        <v>68</v>
      </c>
      <c r="B64" s="58">
        <v>18</v>
      </c>
    </row>
    <row r="65" spans="1:2" x14ac:dyDescent="0.25">
      <c r="A65" s="16" t="s">
        <v>69</v>
      </c>
      <c r="B65" s="58">
        <v>17</v>
      </c>
    </row>
    <row r="66" spans="1:2" x14ac:dyDescent="0.25">
      <c r="A66" s="16" t="s">
        <v>70</v>
      </c>
      <c r="B66" s="58">
        <v>18</v>
      </c>
    </row>
    <row r="67" spans="1:2" x14ac:dyDescent="0.25">
      <c r="A67" s="16" t="s">
        <v>71</v>
      </c>
      <c r="B67" s="58">
        <v>18</v>
      </c>
    </row>
    <row r="68" spans="1:2" x14ac:dyDescent="0.25">
      <c r="A68" s="16" t="s">
        <v>72</v>
      </c>
      <c r="B68" s="58">
        <v>17</v>
      </c>
    </row>
    <row r="69" spans="1:2" x14ac:dyDescent="0.25">
      <c r="A69" s="16" t="s">
        <v>73</v>
      </c>
      <c r="B69" s="58">
        <v>18</v>
      </c>
    </row>
    <row r="70" spans="1:2" x14ac:dyDescent="0.25">
      <c r="A70" s="16" t="s">
        <v>74</v>
      </c>
      <c r="B70" s="58">
        <v>18</v>
      </c>
    </row>
    <row r="71" spans="1:2" x14ac:dyDescent="0.25">
      <c r="A71" s="16" t="s">
        <v>75</v>
      </c>
      <c r="B71" s="58">
        <v>26</v>
      </c>
    </row>
    <row r="72" spans="1:2" x14ac:dyDescent="0.25">
      <c r="A72" s="16" t="s">
        <v>76</v>
      </c>
      <c r="B72" s="58">
        <v>24</v>
      </c>
    </row>
    <row r="73" spans="1:2" x14ac:dyDescent="0.25">
      <c r="A73" s="16" t="s">
        <v>77</v>
      </c>
      <c r="B73" s="58">
        <v>24</v>
      </c>
    </row>
    <row r="74" spans="1:2" x14ac:dyDescent="0.25">
      <c r="A74" s="16" t="s">
        <v>78</v>
      </c>
      <c r="B74" s="58">
        <v>20</v>
      </c>
    </row>
    <row r="75" spans="1:2" x14ac:dyDescent="0.25">
      <c r="A75" s="16" t="s">
        <v>79</v>
      </c>
      <c r="B75" s="58">
        <v>18</v>
      </c>
    </row>
    <row r="76" spans="1:2" x14ac:dyDescent="0.25">
      <c r="A76" s="16" t="s">
        <v>80</v>
      </c>
      <c r="B76" s="58">
        <v>18</v>
      </c>
    </row>
    <row r="77" spans="1:2" x14ac:dyDescent="0.25">
      <c r="A77" s="16" t="s">
        <v>81</v>
      </c>
      <c r="B77" s="58">
        <v>20</v>
      </c>
    </row>
    <row r="78" spans="1:2" x14ac:dyDescent="0.25">
      <c r="A78" s="16" t="s">
        <v>82</v>
      </c>
      <c r="B78" s="58">
        <v>17</v>
      </c>
    </row>
    <row r="79" spans="1:2" x14ac:dyDescent="0.25">
      <c r="A79" s="16" t="s">
        <v>83</v>
      </c>
      <c r="B79" s="58">
        <v>20</v>
      </c>
    </row>
    <row r="80" spans="1:2" x14ac:dyDescent="0.25">
      <c r="A80" s="16" t="s">
        <v>84</v>
      </c>
      <c r="B80" s="58">
        <v>19</v>
      </c>
    </row>
    <row r="81" spans="1:2" x14ac:dyDescent="0.25">
      <c r="A81" s="16" t="s">
        <v>85</v>
      </c>
      <c r="B81" s="58">
        <v>16</v>
      </c>
    </row>
    <row r="82" spans="1:2" x14ac:dyDescent="0.25">
      <c r="A82" s="16" t="s">
        <v>86</v>
      </c>
      <c r="B82" s="58">
        <v>13</v>
      </c>
    </row>
    <row r="83" spans="1:2" x14ac:dyDescent="0.25">
      <c r="A83" s="16" t="s">
        <v>87</v>
      </c>
      <c r="B83" s="58">
        <v>17</v>
      </c>
    </row>
    <row r="84" spans="1:2" x14ac:dyDescent="0.25">
      <c r="A84" s="16" t="s">
        <v>88</v>
      </c>
      <c r="B84" s="58">
        <v>18</v>
      </c>
    </row>
    <row r="85" spans="1:2" x14ac:dyDescent="0.25">
      <c r="A85" s="16" t="s">
        <v>89</v>
      </c>
      <c r="B85" s="58">
        <v>16</v>
      </c>
    </row>
    <row r="86" spans="1:2" x14ac:dyDescent="0.25">
      <c r="A86" s="16" t="s">
        <v>90</v>
      </c>
      <c r="B86" s="58">
        <v>28</v>
      </c>
    </row>
    <row r="87" spans="1:2" x14ac:dyDescent="0.25">
      <c r="A87" s="16" t="s">
        <v>91</v>
      </c>
      <c r="B87" s="58">
        <v>20</v>
      </c>
    </row>
    <row r="88" spans="1:2" x14ac:dyDescent="0.25">
      <c r="A88" s="16" t="s">
        <v>92</v>
      </c>
      <c r="B88" s="58">
        <v>20</v>
      </c>
    </row>
    <row r="89" spans="1:2" x14ac:dyDescent="0.25">
      <c r="A89" s="16" t="s">
        <v>93</v>
      </c>
      <c r="B89" s="58">
        <v>28</v>
      </c>
    </row>
    <row r="90" spans="1:2" x14ac:dyDescent="0.25">
      <c r="A90" s="16" t="s">
        <v>94</v>
      </c>
      <c r="B90" s="58">
        <v>20</v>
      </c>
    </row>
    <row r="91" spans="1:2" x14ac:dyDescent="0.25">
      <c r="A91" s="16" t="s">
        <v>95</v>
      </c>
      <c r="B91" s="58">
        <v>24</v>
      </c>
    </row>
    <row r="92" spans="1:2" x14ac:dyDescent="0.25">
      <c r="A92" s="16" t="s">
        <v>96</v>
      </c>
      <c r="B92" s="58">
        <v>20</v>
      </c>
    </row>
    <row r="93" spans="1:2" x14ac:dyDescent="0.25">
      <c r="A93" s="16" t="s">
        <v>97</v>
      </c>
      <c r="B93" s="58">
        <v>24</v>
      </c>
    </row>
    <row r="94" spans="1:2" x14ac:dyDescent="0.25">
      <c r="A94" s="16" t="s">
        <v>98</v>
      </c>
      <c r="B94" s="58">
        <v>20</v>
      </c>
    </row>
    <row r="95" spans="1:2" x14ac:dyDescent="0.25">
      <c r="A95" s="16" t="s">
        <v>99</v>
      </c>
      <c r="B95" s="58">
        <v>21</v>
      </c>
    </row>
    <row r="96" spans="1:2" x14ac:dyDescent="0.25">
      <c r="A96" s="16" t="s">
        <v>100</v>
      </c>
      <c r="B96" s="58">
        <v>20</v>
      </c>
    </row>
    <row r="97" spans="1:2" x14ac:dyDescent="0.25">
      <c r="A97" s="16" t="s">
        <v>101</v>
      </c>
      <c r="B97" s="58">
        <v>21</v>
      </c>
    </row>
    <row r="98" spans="1:2" x14ac:dyDescent="0.25">
      <c r="A98" s="16" t="s">
        <v>102</v>
      </c>
      <c r="B98" s="58">
        <v>21</v>
      </c>
    </row>
    <row r="99" spans="1:2" x14ac:dyDescent="0.25">
      <c r="A99" s="16" t="s">
        <v>103</v>
      </c>
      <c r="B99" s="58">
        <v>20</v>
      </c>
    </row>
    <row r="100" spans="1:2" x14ac:dyDescent="0.25">
      <c r="A100" s="16" t="s">
        <v>104</v>
      </c>
      <c r="B100" s="58">
        <v>26</v>
      </c>
    </row>
    <row r="101" spans="1:2" x14ac:dyDescent="0.25">
      <c r="A101" s="16" t="s">
        <v>105</v>
      </c>
      <c r="B101" s="58">
        <v>26</v>
      </c>
    </row>
    <row r="102" spans="1:2" x14ac:dyDescent="0.25">
      <c r="A102" s="16" t="s">
        <v>106</v>
      </c>
      <c r="B102" s="58">
        <v>22</v>
      </c>
    </row>
    <row r="103" spans="1:2" x14ac:dyDescent="0.25">
      <c r="A103" s="16" t="s">
        <v>107</v>
      </c>
      <c r="B103" s="58">
        <v>19</v>
      </c>
    </row>
    <row r="104" spans="1:2" x14ac:dyDescent="0.25">
      <c r="A104" s="16" t="s">
        <v>108</v>
      </c>
      <c r="B104" s="58">
        <v>22</v>
      </c>
    </row>
    <row r="105" spans="1:2" x14ac:dyDescent="0.25">
      <c r="A105" s="16" t="s">
        <v>109</v>
      </c>
      <c r="B105" s="58">
        <v>24</v>
      </c>
    </row>
    <row r="106" spans="1:2" x14ac:dyDescent="0.25">
      <c r="A106" s="16" t="s">
        <v>110</v>
      </c>
      <c r="B106" s="58">
        <v>21</v>
      </c>
    </row>
    <row r="107" spans="1:2" x14ac:dyDescent="0.25">
      <c r="A107" s="16" t="s">
        <v>111</v>
      </c>
      <c r="B107" s="58">
        <v>21</v>
      </c>
    </row>
    <row r="108" spans="1:2" x14ac:dyDescent="0.25">
      <c r="A108" s="16" t="s">
        <v>112</v>
      </c>
      <c r="B108" s="58">
        <v>20</v>
      </c>
    </row>
    <row r="109" spans="1:2" x14ac:dyDescent="0.25">
      <c r="A109" s="16" t="s">
        <v>113</v>
      </c>
      <c r="B109" s="58">
        <v>20</v>
      </c>
    </row>
    <row r="110" spans="1:2" x14ac:dyDescent="0.25">
      <c r="A110" s="16" t="s">
        <v>114</v>
      </c>
      <c r="B110" s="58">
        <v>32</v>
      </c>
    </row>
    <row r="111" spans="1:2" x14ac:dyDescent="0.25">
      <c r="A111" s="16" t="s">
        <v>115</v>
      </c>
      <c r="B111" s="58">
        <v>32</v>
      </c>
    </row>
    <row r="112" spans="1:2" x14ac:dyDescent="0.25">
      <c r="A112" s="16" t="s">
        <v>116</v>
      </c>
      <c r="B112" s="58">
        <v>59</v>
      </c>
    </row>
    <row r="113" spans="1:2" x14ac:dyDescent="0.25">
      <c r="A113" s="16" t="s">
        <v>117</v>
      </c>
      <c r="B113" s="58">
        <v>24</v>
      </c>
    </row>
    <row r="114" spans="1:2" x14ac:dyDescent="0.25">
      <c r="A114" s="16" t="s">
        <v>118</v>
      </c>
      <c r="B114" s="58">
        <v>38</v>
      </c>
    </row>
    <row r="115" spans="1:2" x14ac:dyDescent="0.25">
      <c r="A115" s="16" t="s">
        <v>119</v>
      </c>
      <c r="B115" s="58">
        <v>22</v>
      </c>
    </row>
    <row r="116" spans="1:2" x14ac:dyDescent="0.25">
      <c r="A116" s="16" t="s">
        <v>120</v>
      </c>
      <c r="B116" s="58">
        <v>19</v>
      </c>
    </row>
    <row r="117" spans="1:2" x14ac:dyDescent="0.25">
      <c r="A117" s="16" t="s">
        <v>121</v>
      </c>
      <c r="B117" s="58">
        <v>20</v>
      </c>
    </row>
    <row r="118" spans="1:2" x14ac:dyDescent="0.25">
      <c r="A118" s="16" t="s">
        <v>122</v>
      </c>
      <c r="B118" s="58">
        <v>22</v>
      </c>
    </row>
    <row r="119" spans="1:2" x14ac:dyDescent="0.25">
      <c r="A119" s="16" t="s">
        <v>123</v>
      </c>
      <c r="B119" s="58">
        <v>13</v>
      </c>
    </row>
    <row r="120" spans="1:2" x14ac:dyDescent="0.25">
      <c r="A120" s="16" t="s">
        <v>124</v>
      </c>
      <c r="B120" s="58">
        <v>14</v>
      </c>
    </row>
    <row r="121" spans="1:2" x14ac:dyDescent="0.25">
      <c r="A121" s="16" t="s">
        <v>125</v>
      </c>
      <c r="B121" s="58">
        <v>13</v>
      </c>
    </row>
    <row r="122" spans="1:2" x14ac:dyDescent="0.25">
      <c r="A122" s="16" t="s">
        <v>126</v>
      </c>
      <c r="B122" s="58">
        <v>16</v>
      </c>
    </row>
    <row r="123" spans="1:2" x14ac:dyDescent="0.25">
      <c r="A123" s="16" t="s">
        <v>127</v>
      </c>
      <c r="B123" s="58">
        <v>14</v>
      </c>
    </row>
    <row r="124" spans="1:2" x14ac:dyDescent="0.25">
      <c r="A124" s="16" t="s">
        <v>128</v>
      </c>
      <c r="B124" s="58">
        <v>24</v>
      </c>
    </row>
    <row r="125" spans="1:2" x14ac:dyDescent="0.25">
      <c r="A125" s="16" t="s">
        <v>129</v>
      </c>
      <c r="B125" s="58">
        <v>19</v>
      </c>
    </row>
    <row r="126" spans="1:2" x14ac:dyDescent="0.25">
      <c r="A126" s="16" t="s">
        <v>130</v>
      </c>
      <c r="B126" s="58">
        <v>17</v>
      </c>
    </row>
    <row r="127" spans="1:2" x14ac:dyDescent="0.25">
      <c r="A127" s="16" t="s">
        <v>131</v>
      </c>
      <c r="B127" s="58">
        <v>15</v>
      </c>
    </row>
    <row r="128" spans="1:2" x14ac:dyDescent="0.25">
      <c r="A128" s="16" t="s">
        <v>132</v>
      </c>
      <c r="B128" s="58">
        <v>21</v>
      </c>
    </row>
    <row r="129" spans="1:2" x14ac:dyDescent="0.25">
      <c r="A129" s="16" t="s">
        <v>133</v>
      </c>
      <c r="B129" s="58">
        <v>14</v>
      </c>
    </row>
    <row r="130" spans="1:2" x14ac:dyDescent="0.25">
      <c r="A130" s="16" t="s">
        <v>134</v>
      </c>
      <c r="B130" s="58">
        <v>16</v>
      </c>
    </row>
    <row r="131" spans="1:2" x14ac:dyDescent="0.25">
      <c r="A131" s="16" t="s">
        <v>135</v>
      </c>
      <c r="B131" s="58">
        <v>15</v>
      </c>
    </row>
    <row r="132" spans="1:2" x14ac:dyDescent="0.25">
      <c r="A132" s="16" t="s">
        <v>136</v>
      </c>
      <c r="B132" s="58">
        <v>20</v>
      </c>
    </row>
    <row r="133" spans="1:2" x14ac:dyDescent="0.25">
      <c r="A133" s="16" t="s">
        <v>137</v>
      </c>
      <c r="B133" s="58">
        <v>16</v>
      </c>
    </row>
    <row r="134" spans="1:2" x14ac:dyDescent="0.25">
      <c r="A134" s="16" t="s">
        <v>138</v>
      </c>
      <c r="B134" s="58">
        <v>20</v>
      </c>
    </row>
    <row r="135" spans="1:2" x14ac:dyDescent="0.25">
      <c r="A135" s="16" t="s">
        <v>139</v>
      </c>
      <c r="B135" s="58">
        <v>21</v>
      </c>
    </row>
    <row r="136" spans="1:2" x14ac:dyDescent="0.25">
      <c r="A136" s="16" t="s">
        <v>140</v>
      </c>
      <c r="B136" s="58">
        <v>17</v>
      </c>
    </row>
    <row r="137" spans="1:2" x14ac:dyDescent="0.25">
      <c r="A137" s="16" t="s">
        <v>141</v>
      </c>
      <c r="B137" s="58">
        <v>18</v>
      </c>
    </row>
    <row r="138" spans="1:2" x14ac:dyDescent="0.25">
      <c r="A138" s="16" t="s">
        <v>142</v>
      </c>
      <c r="B138" s="58">
        <v>17</v>
      </c>
    </row>
    <row r="139" spans="1:2" x14ac:dyDescent="0.25">
      <c r="A139" s="16" t="s">
        <v>143</v>
      </c>
      <c r="B139" s="58">
        <v>20</v>
      </c>
    </row>
    <row r="140" spans="1:2" x14ac:dyDescent="0.25">
      <c r="A140" s="16" t="s">
        <v>144</v>
      </c>
      <c r="B140" s="58">
        <v>17</v>
      </c>
    </row>
    <row r="141" spans="1:2" x14ac:dyDescent="0.25">
      <c r="A141" s="16" t="s">
        <v>145</v>
      </c>
      <c r="B141" s="58">
        <v>17</v>
      </c>
    </row>
    <row r="142" spans="1:2" x14ac:dyDescent="0.25">
      <c r="A142" s="16" t="s">
        <v>146</v>
      </c>
      <c r="B142" s="58">
        <v>20</v>
      </c>
    </row>
    <row r="143" spans="1:2" x14ac:dyDescent="0.25">
      <c r="A143" s="16" t="s">
        <v>147</v>
      </c>
      <c r="B143" s="58">
        <v>18</v>
      </c>
    </row>
    <row r="144" spans="1:2" x14ac:dyDescent="0.25">
      <c r="A144" s="16" t="s">
        <v>148</v>
      </c>
      <c r="B144" s="58">
        <v>16</v>
      </c>
    </row>
    <row r="145" spans="1:2" x14ac:dyDescent="0.25">
      <c r="A145" s="16" t="s">
        <v>149</v>
      </c>
      <c r="B145" s="58">
        <v>16</v>
      </c>
    </row>
    <row r="146" spans="1:2" x14ac:dyDescent="0.25">
      <c r="A146" s="16" t="s">
        <v>150</v>
      </c>
      <c r="B146" s="58">
        <v>18</v>
      </c>
    </row>
    <row r="147" spans="1:2" x14ac:dyDescent="0.25">
      <c r="A147" s="16" t="s">
        <v>151</v>
      </c>
      <c r="B147" s="58">
        <v>23</v>
      </c>
    </row>
    <row r="148" spans="1:2" x14ac:dyDescent="0.25">
      <c r="A148" s="16" t="s">
        <v>152</v>
      </c>
      <c r="B148" s="58">
        <v>18</v>
      </c>
    </row>
    <row r="149" spans="1:2" x14ac:dyDescent="0.25">
      <c r="A149" s="16" t="s">
        <v>153</v>
      </c>
      <c r="B149" s="58">
        <v>18</v>
      </c>
    </row>
    <row r="150" spans="1:2" x14ac:dyDescent="0.25">
      <c r="A150" s="16" t="s">
        <v>154</v>
      </c>
      <c r="B150" s="58">
        <v>16</v>
      </c>
    </row>
    <row r="151" spans="1:2" x14ac:dyDescent="0.25">
      <c r="A151" s="16" t="s">
        <v>155</v>
      </c>
      <c r="B151" s="58">
        <v>13</v>
      </c>
    </row>
    <row r="152" spans="1:2" x14ac:dyDescent="0.25">
      <c r="A152" s="16" t="s">
        <v>156</v>
      </c>
      <c r="B152" s="58">
        <v>21</v>
      </c>
    </row>
    <row r="153" spans="1:2" x14ac:dyDescent="0.25">
      <c r="A153" s="16" t="s">
        <v>157</v>
      </c>
      <c r="B153" s="58">
        <v>21</v>
      </c>
    </row>
    <row r="154" spans="1:2" x14ac:dyDescent="0.25">
      <c r="A154" s="16" t="s">
        <v>158</v>
      </c>
      <c r="B154" s="58">
        <v>17</v>
      </c>
    </row>
    <row r="155" spans="1:2" x14ac:dyDescent="0.25">
      <c r="A155" s="16" t="s">
        <v>159</v>
      </c>
      <c r="B155" s="58">
        <v>18</v>
      </c>
    </row>
    <row r="156" spans="1:2" x14ac:dyDescent="0.25">
      <c r="A156" s="16" t="s">
        <v>160</v>
      </c>
      <c r="B156" s="58">
        <v>18</v>
      </c>
    </row>
    <row r="157" spans="1:2" x14ac:dyDescent="0.25">
      <c r="A157" s="16" t="s">
        <v>161</v>
      </c>
      <c r="B157" s="58">
        <v>24</v>
      </c>
    </row>
    <row r="158" spans="1:2" x14ac:dyDescent="0.25">
      <c r="A158" s="16" t="s">
        <v>162</v>
      </c>
      <c r="B158" s="58">
        <v>15</v>
      </c>
    </row>
    <row r="159" spans="1:2" x14ac:dyDescent="0.25">
      <c r="A159" s="16" t="s">
        <v>163</v>
      </c>
      <c r="B159" s="58">
        <v>19</v>
      </c>
    </row>
    <row r="160" spans="1:2" x14ac:dyDescent="0.25">
      <c r="A160" s="16" t="s">
        <v>164</v>
      </c>
      <c r="B160" s="58">
        <v>14</v>
      </c>
    </row>
    <row r="161" spans="1:2" x14ac:dyDescent="0.25">
      <c r="A161" s="16" t="s">
        <v>165</v>
      </c>
      <c r="B161" s="58">
        <v>19</v>
      </c>
    </row>
    <row r="162" spans="1:2" x14ac:dyDescent="0.25">
      <c r="A162" s="16" t="s">
        <v>166</v>
      </c>
      <c r="B162" s="58">
        <v>16</v>
      </c>
    </row>
    <row r="163" spans="1:2" x14ac:dyDescent="0.25">
      <c r="A163" s="16" t="s">
        <v>167</v>
      </c>
      <c r="B163" s="58">
        <v>15</v>
      </c>
    </row>
    <row r="164" spans="1:2" x14ac:dyDescent="0.25">
      <c r="A164" s="16" t="s">
        <v>168</v>
      </c>
      <c r="B164" s="58">
        <v>15</v>
      </c>
    </row>
    <row r="165" spans="1:2" x14ac:dyDescent="0.25">
      <c r="A165" s="16" t="s">
        <v>169</v>
      </c>
      <c r="B165" s="58">
        <v>15</v>
      </c>
    </row>
    <row r="166" spans="1:2" x14ac:dyDescent="0.25">
      <c r="A166" s="16" t="s">
        <v>170</v>
      </c>
      <c r="B166" s="58">
        <v>15</v>
      </c>
    </row>
    <row r="167" spans="1:2" x14ac:dyDescent="0.25">
      <c r="A167" s="16" t="s">
        <v>171</v>
      </c>
      <c r="B167" s="58">
        <v>21</v>
      </c>
    </row>
    <row r="168" spans="1:2" x14ac:dyDescent="0.25">
      <c r="A168" s="16" t="s">
        <v>172</v>
      </c>
      <c r="B168" s="58">
        <v>10</v>
      </c>
    </row>
    <row r="169" spans="1:2" x14ac:dyDescent="0.25">
      <c r="A169" s="16" t="s">
        <v>173</v>
      </c>
      <c r="B169" s="58">
        <v>16</v>
      </c>
    </row>
    <row r="170" spans="1:2" x14ac:dyDescent="0.25">
      <c r="A170" s="16" t="s">
        <v>174</v>
      </c>
      <c r="B170" s="58">
        <v>16</v>
      </c>
    </row>
    <row r="171" spans="1:2" x14ac:dyDescent="0.25">
      <c r="A171" s="16" t="s">
        <v>175</v>
      </c>
      <c r="B171" s="58">
        <v>18</v>
      </c>
    </row>
    <row r="172" spans="1:2" x14ac:dyDescent="0.25">
      <c r="A172" s="16" t="s">
        <v>176</v>
      </c>
      <c r="B172" s="58">
        <v>13</v>
      </c>
    </row>
    <row r="173" spans="1:2" x14ac:dyDescent="0.25">
      <c r="A173" s="16" t="s">
        <v>177</v>
      </c>
      <c r="B173" s="58">
        <v>18</v>
      </c>
    </row>
    <row r="174" spans="1:2" x14ac:dyDescent="0.25">
      <c r="A174" s="16" t="s">
        <v>178</v>
      </c>
      <c r="B174" s="58">
        <v>13</v>
      </c>
    </row>
    <row r="175" spans="1:2" x14ac:dyDescent="0.25">
      <c r="A175" s="16" t="s">
        <v>179</v>
      </c>
      <c r="B175" s="58">
        <v>13</v>
      </c>
    </row>
    <row r="176" spans="1:2" x14ac:dyDescent="0.25">
      <c r="A176" s="16" t="s">
        <v>180</v>
      </c>
      <c r="B176" s="58">
        <v>14</v>
      </c>
    </row>
    <row r="177" spans="1:2" x14ac:dyDescent="0.25">
      <c r="A177" s="16" t="s">
        <v>181</v>
      </c>
      <c r="B177" s="58">
        <v>16</v>
      </c>
    </row>
    <row r="178" spans="1:2" x14ac:dyDescent="0.25">
      <c r="A178" s="16" t="s">
        <v>182</v>
      </c>
      <c r="B178" s="58">
        <v>17</v>
      </c>
    </row>
    <row r="179" spans="1:2" x14ac:dyDescent="0.25">
      <c r="A179" s="16" t="s">
        <v>183</v>
      </c>
      <c r="B179" s="58">
        <v>15</v>
      </c>
    </row>
    <row r="180" spans="1:2" x14ac:dyDescent="0.25">
      <c r="A180" s="16" t="s">
        <v>184</v>
      </c>
      <c r="B180" s="58">
        <v>16</v>
      </c>
    </row>
    <row r="181" spans="1:2" x14ac:dyDescent="0.25">
      <c r="A181" s="16" t="s">
        <v>185</v>
      </c>
      <c r="B181" s="58">
        <v>17</v>
      </c>
    </row>
    <row r="182" spans="1:2" x14ac:dyDescent="0.25">
      <c r="A182" s="16" t="s">
        <v>186</v>
      </c>
      <c r="B182" s="58">
        <v>19</v>
      </c>
    </row>
    <row r="183" spans="1:2" x14ac:dyDescent="0.25">
      <c r="A183" s="16" t="s">
        <v>187</v>
      </c>
      <c r="B183" s="58">
        <v>14</v>
      </c>
    </row>
    <row r="184" spans="1:2" x14ac:dyDescent="0.25">
      <c r="A184" s="16" t="s">
        <v>188</v>
      </c>
      <c r="B184" s="58">
        <v>21</v>
      </c>
    </row>
    <row r="185" spans="1:2" x14ac:dyDescent="0.25">
      <c r="A185" s="16" t="s">
        <v>189</v>
      </c>
      <c r="B185" s="58">
        <v>19</v>
      </c>
    </row>
    <row r="186" spans="1:2" x14ac:dyDescent="0.25">
      <c r="A186" s="16" t="s">
        <v>190</v>
      </c>
      <c r="B186" s="58">
        <v>18</v>
      </c>
    </row>
    <row r="187" spans="1:2" x14ac:dyDescent="0.25">
      <c r="A187" s="16" t="s">
        <v>191</v>
      </c>
      <c r="B187" s="58">
        <v>18</v>
      </c>
    </row>
    <row r="188" spans="1:2" x14ac:dyDescent="0.25">
      <c r="A188" s="16" t="s">
        <v>192</v>
      </c>
      <c r="B188" s="58">
        <v>22</v>
      </c>
    </row>
    <row r="189" spans="1:2" x14ac:dyDescent="0.25">
      <c r="A189" s="16" t="s">
        <v>193</v>
      </c>
      <c r="B189" s="58">
        <v>15</v>
      </c>
    </row>
    <row r="190" spans="1:2" x14ac:dyDescent="0.25">
      <c r="A190" s="16" t="s">
        <v>194</v>
      </c>
      <c r="B190" s="58">
        <v>19</v>
      </c>
    </row>
    <row r="191" spans="1:2" x14ac:dyDescent="0.25">
      <c r="A191" s="16" t="s">
        <v>195</v>
      </c>
      <c r="B191" s="58">
        <v>22</v>
      </c>
    </row>
    <row r="192" spans="1:2" x14ac:dyDescent="0.25">
      <c r="A192" s="16" t="s">
        <v>196</v>
      </c>
      <c r="B192" s="58">
        <v>15</v>
      </c>
    </row>
    <row r="193" spans="1:2" x14ac:dyDescent="0.25">
      <c r="A193" s="16" t="s">
        <v>197</v>
      </c>
      <c r="B193" s="58">
        <v>26</v>
      </c>
    </row>
    <row r="194" spans="1:2" x14ac:dyDescent="0.25">
      <c r="A194" s="16" t="s">
        <v>198</v>
      </c>
      <c r="B194" s="58">
        <v>18</v>
      </c>
    </row>
    <row r="195" spans="1:2" x14ac:dyDescent="0.25">
      <c r="A195" s="16" t="s">
        <v>199</v>
      </c>
      <c r="B195" s="58">
        <v>19</v>
      </c>
    </row>
    <row r="196" spans="1:2" x14ac:dyDescent="0.25">
      <c r="A196" s="16" t="s">
        <v>200</v>
      </c>
      <c r="B196" s="58">
        <v>19</v>
      </c>
    </row>
    <row r="197" spans="1:2" x14ac:dyDescent="0.25">
      <c r="A197" s="16" t="s">
        <v>201</v>
      </c>
      <c r="B197" s="58">
        <v>19</v>
      </c>
    </row>
    <row r="198" spans="1:2" x14ac:dyDescent="0.25">
      <c r="A198" s="16" t="s">
        <v>202</v>
      </c>
      <c r="B198" s="58">
        <v>19</v>
      </c>
    </row>
    <row r="199" spans="1:2" x14ac:dyDescent="0.25">
      <c r="A199" s="16" t="s">
        <v>203</v>
      </c>
      <c r="B199" s="58">
        <v>24</v>
      </c>
    </row>
    <row r="200" spans="1:2" x14ac:dyDescent="0.25">
      <c r="A200" s="16" t="s">
        <v>204</v>
      </c>
      <c r="B200" s="58">
        <v>24</v>
      </c>
    </row>
    <row r="201" spans="1:2" ht="15.6" thickBot="1" x14ac:dyDescent="0.3">
      <c r="A201" s="14" t="s">
        <v>205</v>
      </c>
      <c r="B201" s="78">
        <v>24</v>
      </c>
    </row>
  </sheetData>
  <sheetProtection password="87CD" sheet="1" objects="1" scenarios="1" formatCells="0" formatColumns="0" formatRows="0" insertColumns="0" insertRows="0" insertHyperlinks="0" sort="0"/>
  <printOptions gridLines="1" gridLinesSet="0"/>
  <pageMargins left="0.75" right="0.75" top="0.75" bottom="0.75" header="0.5" footer="0.5"/>
  <pageSetup orientation="landscape" horizontalDpi="204" verticalDpi="196" r:id="rId1"/>
  <headerFooter alignWithMargins="0">
    <oddHeader>&amp;A</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201"/>
  <sheetViews>
    <sheetView workbookViewId="0">
      <selection activeCell="K14" sqref="K14:K17"/>
    </sheetView>
  </sheetViews>
  <sheetFormatPr defaultColWidth="9.109375" defaultRowHeight="15" x14ac:dyDescent="0.25"/>
  <cols>
    <col min="1" max="1" width="14.6640625" style="24" bestFit="1" customWidth="1"/>
    <col min="2" max="2" width="11.109375" style="12" customWidth="1"/>
    <col min="3" max="3" width="5.88671875" style="6" customWidth="1"/>
    <col min="4" max="4" width="12.6640625" style="23" customWidth="1"/>
    <col min="5" max="5" width="6.5546875" style="23" customWidth="1"/>
    <col min="6" max="6" width="12" style="23" customWidth="1"/>
    <col min="7" max="8" width="13" style="22" customWidth="1"/>
    <col min="9" max="9" width="13.6640625" style="23" customWidth="1"/>
    <col min="10" max="10" width="13" style="22" customWidth="1"/>
    <col min="11" max="11" width="9.109375" style="6"/>
    <col min="12" max="12" width="10.6640625" style="6" bestFit="1" customWidth="1"/>
    <col min="13" max="13" width="5.33203125" style="6" hidden="1" customWidth="1"/>
    <col min="14" max="14" width="4.88671875" style="6" hidden="1" customWidth="1"/>
    <col min="15" max="15" width="2" style="6" hidden="1" customWidth="1"/>
    <col min="16" max="16384" width="9.109375" style="6"/>
  </cols>
  <sheetData>
    <row r="1" spans="1:256" ht="15.6" thickBot="1" x14ac:dyDescent="0.3">
      <c r="A1" s="54" t="s">
        <v>0</v>
      </c>
      <c r="B1" s="55" t="s">
        <v>1</v>
      </c>
      <c r="IU1" s="31" t="s">
        <v>229</v>
      </c>
      <c r="IV1" s="23" t="s">
        <v>228</v>
      </c>
    </row>
    <row r="2" spans="1:256" ht="15.6" x14ac:dyDescent="0.3">
      <c r="A2" s="21" t="s">
        <v>3</v>
      </c>
      <c r="B2" s="56">
        <v>25</v>
      </c>
      <c r="D2" s="43" t="s">
        <v>227</v>
      </c>
      <c r="F2" s="43" t="s">
        <v>226</v>
      </c>
      <c r="G2" s="23"/>
      <c r="H2" s="57" t="s">
        <v>2</v>
      </c>
      <c r="I2" s="57" t="s">
        <v>225</v>
      </c>
      <c r="J2" s="57" t="s">
        <v>224</v>
      </c>
      <c r="IU2" s="31" t="str">
        <f>IF(ISNUMBER(D4),CONCATENATE(D4," ~ ",F4),"")</f>
        <v>10 ~ 20</v>
      </c>
      <c r="IV2" s="23">
        <f t="shared" ref="IV2:IV11" si="0">IF(H4="",0,H4)</f>
        <v>0.11</v>
      </c>
    </row>
    <row r="3" spans="1:256" ht="16.2" thickBot="1" x14ac:dyDescent="0.35">
      <c r="A3" s="16" t="s">
        <v>6</v>
      </c>
      <c r="B3" s="58">
        <v>26</v>
      </c>
      <c r="D3" s="43" t="s">
        <v>223</v>
      </c>
      <c r="E3" s="33"/>
      <c r="F3" s="59" t="s">
        <v>223</v>
      </c>
      <c r="G3" s="43" t="s">
        <v>5</v>
      </c>
      <c r="H3" s="60" t="s">
        <v>5</v>
      </c>
      <c r="I3" s="60" t="s">
        <v>5</v>
      </c>
      <c r="J3" s="60" t="s">
        <v>5</v>
      </c>
      <c r="K3" s="32"/>
      <c r="L3" s="32"/>
      <c r="M3" s="12" t="str">
        <f>$B$1</f>
        <v>Data</v>
      </c>
      <c r="N3" s="12" t="str">
        <f>$B$1</f>
        <v>Data</v>
      </c>
      <c r="P3" s="25"/>
      <c r="IU3" s="31" t="str">
        <f t="shared" ref="IU3:IU11" si="1">IF(ISNUMBER(D5),CONCATENATE(D5," ~ ",F5),"")</f>
        <v>20 ~ 30</v>
      </c>
      <c r="IV3" s="23">
        <f t="shared" si="0"/>
        <v>0.67500000000000004</v>
      </c>
    </row>
    <row r="4" spans="1:256" ht="15.6" x14ac:dyDescent="0.3">
      <c r="A4" s="16" t="s">
        <v>7</v>
      </c>
      <c r="B4" s="58">
        <v>23</v>
      </c>
      <c r="D4" s="61">
        <v>10</v>
      </c>
      <c r="E4" s="62" t="s">
        <v>222</v>
      </c>
      <c r="F4" s="63">
        <v>20</v>
      </c>
      <c r="G4" s="64">
        <f>IF(ISBLANK(F4),"",O4)</f>
        <v>22</v>
      </c>
      <c r="H4" s="65">
        <f t="shared" ref="H4:H13" si="2">IF(ISNUMBER(G4),G4/G$14,"")</f>
        <v>0.11</v>
      </c>
      <c r="I4" s="64">
        <f>IF(ISNUMBER(G4),G4,"")</f>
        <v>22</v>
      </c>
      <c r="J4" s="65">
        <f>IF(ISNUMBER(H4),H4,"")</f>
        <v>0.11</v>
      </c>
      <c r="L4" s="27" t="str">
        <f>IF(MAX(F4:F13)&lt;=MAX(B2:B201),"WARNING: Maximum Score Not Included","")</f>
        <v/>
      </c>
      <c r="M4" s="12" t="str">
        <f>CONCATENATE("&gt;=",D4)</f>
        <v>&gt;=10</v>
      </c>
      <c r="N4" s="12" t="str">
        <f>CONCATENATE("&lt;",F4)</f>
        <v>&lt;20</v>
      </c>
      <c r="O4" s="6">
        <f>DCOUNTA(B$1:B$201,1,M3:N4)</f>
        <v>22</v>
      </c>
      <c r="P4" s="25"/>
      <c r="IU4" s="31" t="str">
        <f t="shared" si="1"/>
        <v>30 ~ 40</v>
      </c>
      <c r="IV4" s="23">
        <f t="shared" si="0"/>
        <v>0.185</v>
      </c>
    </row>
    <row r="5" spans="1:256" ht="15.6" x14ac:dyDescent="0.3">
      <c r="A5" s="16" t="s">
        <v>8</v>
      </c>
      <c r="B5" s="58">
        <v>20</v>
      </c>
      <c r="D5" s="30">
        <v>20</v>
      </c>
      <c r="E5" s="66" t="s">
        <v>222</v>
      </c>
      <c r="F5" s="67">
        <v>30</v>
      </c>
      <c r="G5" s="68">
        <f>IF(ISBLANK(F5),"",O6)</f>
        <v>135</v>
      </c>
      <c r="H5" s="69">
        <f t="shared" si="2"/>
        <v>0.67500000000000004</v>
      </c>
      <c r="I5" s="68">
        <f t="shared" ref="I5:J13" si="3">IF(ISNUMBER(G5),G5+I4,"")</f>
        <v>157</v>
      </c>
      <c r="J5" s="69">
        <f t="shared" si="3"/>
        <v>0.78500000000000003</v>
      </c>
      <c r="L5" s="27" t="str">
        <f>IF(MIN(D4:D13)&gt;MIN(B2:B201),"WARNING: Minimum Score Not Included","")</f>
        <v/>
      </c>
      <c r="M5" s="12" t="str">
        <f>$B$1</f>
        <v>Data</v>
      </c>
      <c r="N5" s="12" t="str">
        <f>$B$1</f>
        <v>Data</v>
      </c>
      <c r="P5" s="25"/>
      <c r="IU5" s="31" t="str">
        <f t="shared" si="1"/>
        <v>40 ~ 50</v>
      </c>
      <c r="IV5" s="23">
        <f t="shared" si="0"/>
        <v>0.02</v>
      </c>
    </row>
    <row r="6" spans="1:256" ht="15.6" x14ac:dyDescent="0.3">
      <c r="A6" s="16" t="s">
        <v>9</v>
      </c>
      <c r="B6" s="58">
        <v>25</v>
      </c>
      <c r="D6" s="30">
        <v>30</v>
      </c>
      <c r="E6" s="66" t="s">
        <v>222</v>
      </c>
      <c r="F6" s="67">
        <v>40</v>
      </c>
      <c r="G6" s="68">
        <f>IF(ISBLANK(F6),"",O8)</f>
        <v>37</v>
      </c>
      <c r="H6" s="69">
        <f t="shared" si="2"/>
        <v>0.185</v>
      </c>
      <c r="I6" s="68">
        <f t="shared" si="3"/>
        <v>194</v>
      </c>
      <c r="J6" s="69">
        <f t="shared" si="3"/>
        <v>0.97</v>
      </c>
      <c r="L6" s="27" t="str">
        <f>IF(G14&lt;COUNT(B2:B201),"WARNING: Not All Observations Included in Frequency Distribution","")</f>
        <v/>
      </c>
      <c r="M6" s="12" t="str">
        <f>CONCATENATE("&gt;=",D5)</f>
        <v>&gt;=20</v>
      </c>
      <c r="N6" s="12" t="str">
        <f>CONCATENATE("&lt;",F5)</f>
        <v>&lt;30</v>
      </c>
      <c r="O6" s="6">
        <f>DCOUNTA(B$1:B$1001,1,M5:N6)</f>
        <v>135</v>
      </c>
      <c r="P6" s="25"/>
      <c r="IU6" s="31" t="str">
        <f t="shared" si="1"/>
        <v>50 ~ 60</v>
      </c>
      <c r="IV6" s="23">
        <f t="shared" si="0"/>
        <v>0.01</v>
      </c>
    </row>
    <row r="7" spans="1:256" ht="15.6" x14ac:dyDescent="0.3">
      <c r="A7" s="16" t="s">
        <v>10</v>
      </c>
      <c r="B7" s="58">
        <v>22</v>
      </c>
      <c r="D7" s="30">
        <v>40</v>
      </c>
      <c r="E7" s="66" t="s">
        <v>222</v>
      </c>
      <c r="F7" s="67">
        <v>50</v>
      </c>
      <c r="G7" s="68">
        <f>IF(ISBLANK(F7),"",O10)</f>
        <v>4</v>
      </c>
      <c r="H7" s="69">
        <f t="shared" si="2"/>
        <v>0.02</v>
      </c>
      <c r="I7" s="68">
        <f t="shared" si="3"/>
        <v>198</v>
      </c>
      <c r="J7" s="69">
        <f t="shared" si="3"/>
        <v>0.99</v>
      </c>
      <c r="L7" s="27" t="str">
        <f>IF(G14&gt;COUNT(B2:B201),"WARNING: Some Observations Are Double-Counted in Frequency Distribution","")</f>
        <v/>
      </c>
      <c r="M7" s="12" t="str">
        <f>$B$1</f>
        <v>Data</v>
      </c>
      <c r="N7" s="12" t="str">
        <f>$B$1</f>
        <v>Data</v>
      </c>
      <c r="P7" s="25"/>
      <c r="IU7" s="31" t="str">
        <f t="shared" si="1"/>
        <v/>
      </c>
      <c r="IV7" s="23">
        <f t="shared" si="0"/>
        <v>0</v>
      </c>
    </row>
    <row r="8" spans="1:256" ht="15.6" x14ac:dyDescent="0.3">
      <c r="A8" s="16" t="s">
        <v>11</v>
      </c>
      <c r="B8" s="58">
        <v>23</v>
      </c>
      <c r="D8" s="30">
        <v>50</v>
      </c>
      <c r="E8" s="66" t="s">
        <v>222</v>
      </c>
      <c r="F8" s="67">
        <v>60</v>
      </c>
      <c r="G8" s="68">
        <f>IF(ISBLANK(F8),"",O12)</f>
        <v>2</v>
      </c>
      <c r="H8" s="69">
        <f t="shared" si="2"/>
        <v>0.01</v>
      </c>
      <c r="I8" s="68">
        <f t="shared" si="3"/>
        <v>200</v>
      </c>
      <c r="J8" s="69">
        <f t="shared" si="3"/>
        <v>1</v>
      </c>
      <c r="M8" s="12" t="str">
        <f>CONCATENATE("&gt;=",D6)</f>
        <v>&gt;=30</v>
      </c>
      <c r="N8" s="12" t="str">
        <f>CONCATENATE("&lt;",F6)</f>
        <v>&lt;40</v>
      </c>
      <c r="O8" s="6">
        <f>DCOUNTA(B$1:B$1001,1,M7:N8)</f>
        <v>37</v>
      </c>
      <c r="P8" s="25"/>
      <c r="IU8" s="31" t="str">
        <f t="shared" si="1"/>
        <v/>
      </c>
      <c r="IV8" s="23">
        <f t="shared" si="0"/>
        <v>0</v>
      </c>
    </row>
    <row r="9" spans="1:256" ht="15.6" x14ac:dyDescent="0.3">
      <c r="A9" s="16" t="s">
        <v>12</v>
      </c>
      <c r="B9" s="58">
        <v>26</v>
      </c>
      <c r="D9" s="30"/>
      <c r="E9" s="66" t="s">
        <v>222</v>
      </c>
      <c r="F9" s="67"/>
      <c r="G9" s="68" t="str">
        <f>IF(ISBLANK(F9),"",O14)</f>
        <v/>
      </c>
      <c r="H9" s="69" t="str">
        <f t="shared" si="2"/>
        <v/>
      </c>
      <c r="I9" s="68" t="str">
        <f t="shared" si="3"/>
        <v/>
      </c>
      <c r="J9" s="69" t="str">
        <f t="shared" si="3"/>
        <v/>
      </c>
      <c r="M9" s="12" t="str">
        <f>$B$1</f>
        <v>Data</v>
      </c>
      <c r="N9" s="12" t="str">
        <f>$B$1</f>
        <v>Data</v>
      </c>
      <c r="P9" s="25"/>
      <c r="IU9" s="31" t="str">
        <f t="shared" si="1"/>
        <v/>
      </c>
      <c r="IV9" s="23">
        <f t="shared" si="0"/>
        <v>0</v>
      </c>
    </row>
    <row r="10" spans="1:256" ht="15.6" x14ac:dyDescent="0.3">
      <c r="A10" s="16" t="s">
        <v>13</v>
      </c>
      <c r="B10" s="58">
        <v>25</v>
      </c>
      <c r="D10" s="30"/>
      <c r="E10" s="66" t="s">
        <v>222</v>
      </c>
      <c r="F10" s="67"/>
      <c r="G10" s="68" t="str">
        <f>IF(ISBLANK(F10),"",O16)</f>
        <v/>
      </c>
      <c r="H10" s="69" t="str">
        <f t="shared" si="2"/>
        <v/>
      </c>
      <c r="I10" s="68" t="str">
        <f t="shared" si="3"/>
        <v/>
      </c>
      <c r="J10" s="69" t="str">
        <f t="shared" si="3"/>
        <v/>
      </c>
      <c r="M10" s="12" t="str">
        <f>CONCATENATE("&gt;=",D7)</f>
        <v>&gt;=40</v>
      </c>
      <c r="N10" s="12" t="str">
        <f>CONCATENATE("&lt;",F7)</f>
        <v>&lt;50</v>
      </c>
      <c r="O10" s="6">
        <f>DCOUNTA(B$1:B$1001,1,M9:N10)</f>
        <v>4</v>
      </c>
      <c r="P10" s="25"/>
      <c r="IU10" s="31" t="str">
        <f t="shared" si="1"/>
        <v/>
      </c>
      <c r="IV10" s="23">
        <f t="shared" si="0"/>
        <v>0</v>
      </c>
    </row>
    <row r="11" spans="1:256" ht="15.6" x14ac:dyDescent="0.3">
      <c r="A11" s="16" t="s">
        <v>14</v>
      </c>
      <c r="B11" s="58">
        <v>26</v>
      </c>
      <c r="D11" s="30"/>
      <c r="E11" s="66" t="s">
        <v>222</v>
      </c>
      <c r="F11" s="67"/>
      <c r="G11" s="68" t="str">
        <f>IF(ISBLANK(F11),"",O18)</f>
        <v/>
      </c>
      <c r="H11" s="69" t="str">
        <f t="shared" si="2"/>
        <v/>
      </c>
      <c r="I11" s="68" t="str">
        <f t="shared" si="3"/>
        <v/>
      </c>
      <c r="J11" s="69" t="str">
        <f t="shared" si="3"/>
        <v/>
      </c>
      <c r="M11" s="12" t="str">
        <f>$B$1</f>
        <v>Data</v>
      </c>
      <c r="N11" s="12" t="str">
        <f>$B$1</f>
        <v>Data</v>
      </c>
      <c r="P11" s="25"/>
      <c r="IU11" s="31" t="str">
        <f t="shared" si="1"/>
        <v/>
      </c>
      <c r="IV11" s="23">
        <f t="shared" si="0"/>
        <v>0</v>
      </c>
    </row>
    <row r="12" spans="1:256" ht="15.6" x14ac:dyDescent="0.3">
      <c r="A12" s="16" t="s">
        <v>15</v>
      </c>
      <c r="B12" s="58">
        <v>27</v>
      </c>
      <c r="D12" s="30"/>
      <c r="E12" s="66" t="s">
        <v>222</v>
      </c>
      <c r="F12" s="67"/>
      <c r="G12" s="68" t="str">
        <f>IF(ISBLANK(F12),"",O20)</f>
        <v/>
      </c>
      <c r="H12" s="69" t="str">
        <f t="shared" si="2"/>
        <v/>
      </c>
      <c r="I12" s="68" t="str">
        <f t="shared" si="3"/>
        <v/>
      </c>
      <c r="J12" s="69" t="str">
        <f t="shared" si="3"/>
        <v/>
      </c>
      <c r="M12" s="12" t="str">
        <f>CONCATENATE("&gt;=",D8)</f>
        <v>&gt;=50</v>
      </c>
      <c r="N12" s="12" t="str">
        <f>CONCATENATE("&lt;",F8)</f>
        <v>&lt;60</v>
      </c>
      <c r="O12" s="6">
        <f>DCOUNTA(B$1:B$1001,1,M11:N12)</f>
        <v>2</v>
      </c>
      <c r="P12" s="25"/>
    </row>
    <row r="13" spans="1:256" ht="16.2" thickBot="1" x14ac:dyDescent="0.35">
      <c r="A13" s="16" t="s">
        <v>16</v>
      </c>
      <c r="B13" s="58">
        <v>24</v>
      </c>
      <c r="D13" s="29"/>
      <c r="E13" s="70" t="s">
        <v>222</v>
      </c>
      <c r="F13" s="28"/>
      <c r="G13" s="71" t="str">
        <f>IF(ISBLANK(F13),"",O22)</f>
        <v/>
      </c>
      <c r="H13" s="72" t="str">
        <f t="shared" si="2"/>
        <v/>
      </c>
      <c r="I13" s="71" t="str">
        <f t="shared" si="3"/>
        <v/>
      </c>
      <c r="J13" s="72" t="str">
        <f t="shared" si="3"/>
        <v/>
      </c>
      <c r="M13" s="12" t="str">
        <f>$B$1</f>
        <v>Data</v>
      </c>
      <c r="N13" s="12" t="str">
        <f>$B$1</f>
        <v>Data</v>
      </c>
      <c r="P13" s="25"/>
    </row>
    <row r="14" spans="1:256" ht="15.6" x14ac:dyDescent="0.3">
      <c r="A14" s="16" t="s">
        <v>18</v>
      </c>
      <c r="B14" s="58">
        <v>24</v>
      </c>
      <c r="G14" s="43">
        <f>SUM(G4:G13)</f>
        <v>200</v>
      </c>
      <c r="H14" s="73">
        <f>SUM(H4:H13)</f>
        <v>1</v>
      </c>
      <c r="K14" s="53" t="s">
        <v>306</v>
      </c>
      <c r="M14" s="12" t="str">
        <f>CONCATENATE("&gt;=",D9)</f>
        <v>&gt;=</v>
      </c>
      <c r="N14" s="12" t="str">
        <f>CONCATENATE("&lt;",F9)</f>
        <v>&lt;</v>
      </c>
      <c r="O14" s="6">
        <f>DCOUNTA(B$1:B$1001,1,M13:N14)</f>
        <v>0</v>
      </c>
      <c r="P14" s="25"/>
    </row>
    <row r="15" spans="1:256" x14ac:dyDescent="0.25">
      <c r="A15" s="16" t="s">
        <v>19</v>
      </c>
      <c r="B15" s="58">
        <v>31</v>
      </c>
      <c r="G15" s="74" t="s">
        <v>221</v>
      </c>
      <c r="K15" s="53" t="s">
        <v>307</v>
      </c>
      <c r="M15" s="12" t="str">
        <f>$B$1</f>
        <v>Data</v>
      </c>
      <c r="N15" s="12" t="str">
        <f>$B$1</f>
        <v>Data</v>
      </c>
      <c r="P15" s="25"/>
    </row>
    <row r="16" spans="1:256" x14ac:dyDescent="0.25">
      <c r="A16" s="16" t="s">
        <v>20</v>
      </c>
      <c r="B16" s="58">
        <v>29</v>
      </c>
      <c r="K16" s="53" t="s">
        <v>309</v>
      </c>
      <c r="M16" s="12" t="str">
        <f>CONCATENATE("&gt;=",D10)</f>
        <v>&gt;=</v>
      </c>
      <c r="N16" s="12" t="str">
        <f>CONCATENATE("&lt;",F10)</f>
        <v>&lt;</v>
      </c>
      <c r="O16" s="6">
        <f>DCOUNTA(B$1:B$1001,1,M15:N16)</f>
        <v>0</v>
      </c>
      <c r="P16" s="25"/>
    </row>
    <row r="17" spans="1:16" ht="15.6" x14ac:dyDescent="0.3">
      <c r="A17" s="16" t="s">
        <v>21</v>
      </c>
      <c r="B17" s="58">
        <v>25</v>
      </c>
      <c r="G17" s="27"/>
      <c r="H17" s="23"/>
      <c r="K17" s="53" t="s">
        <v>308</v>
      </c>
      <c r="M17" s="12" t="str">
        <f>$B$1</f>
        <v>Data</v>
      </c>
      <c r="N17" s="12" t="str">
        <f>$B$1</f>
        <v>Data</v>
      </c>
      <c r="P17" s="25"/>
    </row>
    <row r="18" spans="1:16" x14ac:dyDescent="0.25">
      <c r="A18" s="16" t="s">
        <v>22</v>
      </c>
      <c r="B18" s="58">
        <v>24</v>
      </c>
      <c r="G18" s="26"/>
      <c r="M18" s="12" t="str">
        <f>CONCATENATE("&gt;=",D11)</f>
        <v>&gt;=</v>
      </c>
      <c r="N18" s="12" t="str">
        <f>CONCATENATE("&lt;",F11)</f>
        <v>&lt;</v>
      </c>
      <c r="O18" s="6">
        <f>DCOUNTA(B$1:B$1001,1,M17:N18)</f>
        <v>0</v>
      </c>
      <c r="P18" s="25"/>
    </row>
    <row r="19" spans="1:16" x14ac:dyDescent="0.25">
      <c r="A19" s="16" t="s">
        <v>23</v>
      </c>
      <c r="B19" s="58">
        <v>24</v>
      </c>
      <c r="G19" s="26"/>
      <c r="M19" s="12" t="str">
        <f>$B$1</f>
        <v>Data</v>
      </c>
      <c r="N19" s="12" t="str">
        <f>$B$1</f>
        <v>Data</v>
      </c>
      <c r="P19" s="25"/>
    </row>
    <row r="20" spans="1:16" x14ac:dyDescent="0.25">
      <c r="A20" s="16" t="s">
        <v>24</v>
      </c>
      <c r="B20" s="58">
        <v>29</v>
      </c>
      <c r="G20" s="26"/>
      <c r="M20" s="12" t="str">
        <f>CONCATENATE("&gt;=",D12)</f>
        <v>&gt;=</v>
      </c>
      <c r="N20" s="12" t="str">
        <f>CONCATENATE("&lt;",F12)</f>
        <v>&lt;</v>
      </c>
      <c r="O20" s="6">
        <f>DCOUNTA(B$1:B$1001,1,M19:N20)</f>
        <v>0</v>
      </c>
      <c r="P20" s="25"/>
    </row>
    <row r="21" spans="1:16" x14ac:dyDescent="0.25">
      <c r="A21" s="16" t="s">
        <v>25</v>
      </c>
      <c r="B21" s="58">
        <v>27</v>
      </c>
      <c r="M21" s="12" t="str">
        <f>$B$1</f>
        <v>Data</v>
      </c>
      <c r="N21" s="12" t="str">
        <f>$B$1</f>
        <v>Data</v>
      </c>
      <c r="P21" s="25"/>
    </row>
    <row r="22" spans="1:16" x14ac:dyDescent="0.25">
      <c r="A22" s="16" t="s">
        <v>26</v>
      </c>
      <c r="B22" s="58">
        <v>26</v>
      </c>
      <c r="M22" s="12" t="str">
        <f>CONCATENATE("&gt;=",D13)</f>
        <v>&gt;=</v>
      </c>
      <c r="N22" s="12" t="str">
        <f>CONCATENATE("&lt;",F13)</f>
        <v>&lt;</v>
      </c>
      <c r="O22" s="6">
        <f>DCOUNTA(B$1:B$1001,1,M21:N22)</f>
        <v>0</v>
      </c>
      <c r="P22" s="25"/>
    </row>
    <row r="23" spans="1:16" x14ac:dyDescent="0.25">
      <c r="A23" s="16" t="s">
        <v>27</v>
      </c>
      <c r="B23" s="58">
        <v>26</v>
      </c>
      <c r="P23" s="25"/>
    </row>
    <row r="24" spans="1:16" x14ac:dyDescent="0.25">
      <c r="A24" s="16" t="s">
        <v>28</v>
      </c>
      <c r="B24" s="58">
        <v>30</v>
      </c>
      <c r="P24" s="25"/>
    </row>
    <row r="25" spans="1:16" x14ac:dyDescent="0.25">
      <c r="A25" s="16" t="s">
        <v>29</v>
      </c>
      <c r="B25" s="58">
        <v>29</v>
      </c>
      <c r="P25" s="25"/>
    </row>
    <row r="26" spans="1:16" x14ac:dyDescent="0.25">
      <c r="A26" s="16" t="s">
        <v>30</v>
      </c>
      <c r="B26" s="58">
        <v>29</v>
      </c>
      <c r="P26" s="25"/>
    </row>
    <row r="27" spans="1:16" x14ac:dyDescent="0.25">
      <c r="A27" s="16" t="s">
        <v>31</v>
      </c>
      <c r="B27" s="58">
        <v>26</v>
      </c>
      <c r="P27" s="25"/>
    </row>
    <row r="28" spans="1:16" x14ac:dyDescent="0.25">
      <c r="A28" s="16" t="s">
        <v>32</v>
      </c>
      <c r="B28" s="58">
        <v>34</v>
      </c>
    </row>
    <row r="29" spans="1:16" x14ac:dyDescent="0.25">
      <c r="A29" s="16" t="s">
        <v>33</v>
      </c>
      <c r="B29" s="58">
        <v>37</v>
      </c>
    </row>
    <row r="30" spans="1:16" x14ac:dyDescent="0.25">
      <c r="A30" s="16" t="s">
        <v>34</v>
      </c>
      <c r="B30" s="58">
        <v>37</v>
      </c>
    </row>
    <row r="31" spans="1:16" x14ac:dyDescent="0.25">
      <c r="A31" s="16" t="s">
        <v>35</v>
      </c>
      <c r="B31" s="58">
        <v>37</v>
      </c>
    </row>
    <row r="32" spans="1:16" x14ac:dyDescent="0.25">
      <c r="A32" s="16" t="s">
        <v>36</v>
      </c>
      <c r="B32" s="58">
        <v>32</v>
      </c>
    </row>
    <row r="33" spans="1:10" ht="15.6" thickBot="1" x14ac:dyDescent="0.3">
      <c r="A33" s="16" t="s">
        <v>37</v>
      </c>
      <c r="B33" s="58">
        <v>28</v>
      </c>
    </row>
    <row r="34" spans="1:10" ht="15.6" thickBot="1" x14ac:dyDescent="0.3">
      <c r="A34" s="16" t="s">
        <v>38</v>
      </c>
      <c r="B34" s="58">
        <v>32</v>
      </c>
      <c r="H34" s="75"/>
      <c r="I34" s="76" t="s">
        <v>220</v>
      </c>
      <c r="J34" s="77"/>
    </row>
    <row r="35" spans="1:10" x14ac:dyDescent="0.25">
      <c r="A35" s="16" t="s">
        <v>39</v>
      </c>
      <c r="B35" s="58">
        <v>27</v>
      </c>
    </row>
    <row r="36" spans="1:10" x14ac:dyDescent="0.25">
      <c r="A36" s="16" t="s">
        <v>40</v>
      </c>
      <c r="B36" s="58">
        <v>27</v>
      </c>
    </row>
    <row r="37" spans="1:10" x14ac:dyDescent="0.25">
      <c r="A37" s="16" t="s">
        <v>41</v>
      </c>
      <c r="B37" s="58">
        <v>27</v>
      </c>
    </row>
    <row r="38" spans="1:10" x14ac:dyDescent="0.25">
      <c r="A38" s="16" t="s">
        <v>42</v>
      </c>
      <c r="B38" s="58">
        <v>27</v>
      </c>
    </row>
    <row r="39" spans="1:10" x14ac:dyDescent="0.25">
      <c r="A39" s="16" t="s">
        <v>43</v>
      </c>
      <c r="B39" s="58">
        <v>29</v>
      </c>
    </row>
    <row r="40" spans="1:10" x14ac:dyDescent="0.25">
      <c r="A40" s="16" t="s">
        <v>44</v>
      </c>
      <c r="B40" s="58">
        <v>30</v>
      </c>
    </row>
    <row r="41" spans="1:10" x14ac:dyDescent="0.25">
      <c r="A41" s="16" t="s">
        <v>45</v>
      </c>
      <c r="B41" s="58">
        <v>28</v>
      </c>
    </row>
    <row r="42" spans="1:10" x14ac:dyDescent="0.25">
      <c r="A42" s="16" t="s">
        <v>46</v>
      </c>
      <c r="B42" s="58">
        <v>27</v>
      </c>
    </row>
    <row r="43" spans="1:10" x14ac:dyDescent="0.25">
      <c r="A43" s="16" t="s">
        <v>47</v>
      </c>
      <c r="B43" s="58">
        <v>29</v>
      </c>
    </row>
    <row r="44" spans="1:10" x14ac:dyDescent="0.25">
      <c r="A44" s="16" t="s">
        <v>48</v>
      </c>
      <c r="B44" s="58">
        <v>36</v>
      </c>
    </row>
    <row r="45" spans="1:10" x14ac:dyDescent="0.25">
      <c r="A45" s="16" t="s">
        <v>49</v>
      </c>
      <c r="B45" s="58">
        <v>28</v>
      </c>
    </row>
    <row r="46" spans="1:10" x14ac:dyDescent="0.25">
      <c r="A46" s="16" t="s">
        <v>50</v>
      </c>
      <c r="B46" s="58">
        <v>25</v>
      </c>
    </row>
    <row r="47" spans="1:10" x14ac:dyDescent="0.25">
      <c r="A47" s="16" t="s">
        <v>51</v>
      </c>
      <c r="B47" s="58">
        <v>25</v>
      </c>
    </row>
    <row r="48" spans="1:10" x14ac:dyDescent="0.25">
      <c r="A48" s="16" t="s">
        <v>52</v>
      </c>
      <c r="B48" s="58">
        <v>33</v>
      </c>
    </row>
    <row r="49" spans="1:2" x14ac:dyDescent="0.25">
      <c r="A49" s="16" t="s">
        <v>53</v>
      </c>
      <c r="B49" s="58">
        <v>28</v>
      </c>
    </row>
    <row r="50" spans="1:2" x14ac:dyDescent="0.25">
      <c r="A50" s="16" t="s">
        <v>54</v>
      </c>
      <c r="B50" s="58">
        <v>26</v>
      </c>
    </row>
    <row r="51" spans="1:2" x14ac:dyDescent="0.25">
      <c r="A51" s="16" t="s">
        <v>55</v>
      </c>
      <c r="B51" s="58">
        <v>34</v>
      </c>
    </row>
    <row r="52" spans="1:2" x14ac:dyDescent="0.25">
      <c r="A52" s="16" t="s">
        <v>56</v>
      </c>
      <c r="B52" s="58">
        <v>30</v>
      </c>
    </row>
    <row r="53" spans="1:2" x14ac:dyDescent="0.25">
      <c r="A53" s="16" t="s">
        <v>57</v>
      </c>
      <c r="B53" s="58">
        <v>34</v>
      </c>
    </row>
    <row r="54" spans="1:2" x14ac:dyDescent="0.25">
      <c r="A54" s="16" t="s">
        <v>58</v>
      </c>
      <c r="B54" s="58">
        <v>44</v>
      </c>
    </row>
    <row r="55" spans="1:2" x14ac:dyDescent="0.25">
      <c r="A55" s="16" t="s">
        <v>59</v>
      </c>
      <c r="B55" s="58">
        <v>51</v>
      </c>
    </row>
    <row r="56" spans="1:2" x14ac:dyDescent="0.25">
      <c r="A56" s="16" t="s">
        <v>60</v>
      </c>
      <c r="B56" s="58">
        <v>30</v>
      </c>
    </row>
    <row r="57" spans="1:2" x14ac:dyDescent="0.25">
      <c r="A57" s="16" t="s">
        <v>61</v>
      </c>
      <c r="B57" s="58">
        <v>33</v>
      </c>
    </row>
    <row r="58" spans="1:2" x14ac:dyDescent="0.25">
      <c r="A58" s="16" t="s">
        <v>62</v>
      </c>
      <c r="B58" s="58">
        <v>33</v>
      </c>
    </row>
    <row r="59" spans="1:2" x14ac:dyDescent="0.25">
      <c r="A59" s="16" t="s">
        <v>63</v>
      </c>
      <c r="B59" s="58">
        <v>34</v>
      </c>
    </row>
    <row r="60" spans="1:2" x14ac:dyDescent="0.25">
      <c r="A60" s="16" t="s">
        <v>64</v>
      </c>
      <c r="B60" s="58">
        <v>27</v>
      </c>
    </row>
    <row r="61" spans="1:2" x14ac:dyDescent="0.25">
      <c r="A61" s="16" t="s">
        <v>65</v>
      </c>
      <c r="B61" s="58">
        <v>26</v>
      </c>
    </row>
    <row r="62" spans="1:2" x14ac:dyDescent="0.25">
      <c r="A62" s="16" t="s">
        <v>66</v>
      </c>
      <c r="B62" s="58">
        <v>26</v>
      </c>
    </row>
    <row r="63" spans="1:2" x14ac:dyDescent="0.25">
      <c r="A63" s="16" t="s">
        <v>67</v>
      </c>
      <c r="B63" s="58">
        <v>26</v>
      </c>
    </row>
    <row r="64" spans="1:2" x14ac:dyDescent="0.25">
      <c r="A64" s="16" t="s">
        <v>68</v>
      </c>
      <c r="B64" s="58">
        <v>26</v>
      </c>
    </row>
    <row r="65" spans="1:2" x14ac:dyDescent="0.25">
      <c r="A65" s="16" t="s">
        <v>69</v>
      </c>
      <c r="B65" s="58">
        <v>23</v>
      </c>
    </row>
    <row r="66" spans="1:2" x14ac:dyDescent="0.25">
      <c r="A66" s="16" t="s">
        <v>70</v>
      </c>
      <c r="B66" s="58">
        <v>26</v>
      </c>
    </row>
    <row r="67" spans="1:2" x14ac:dyDescent="0.25">
      <c r="A67" s="16" t="s">
        <v>71</v>
      </c>
      <c r="B67" s="58">
        <v>28</v>
      </c>
    </row>
    <row r="68" spans="1:2" x14ac:dyDescent="0.25">
      <c r="A68" s="16" t="s">
        <v>72</v>
      </c>
      <c r="B68" s="58">
        <v>24</v>
      </c>
    </row>
    <row r="69" spans="1:2" x14ac:dyDescent="0.25">
      <c r="A69" s="16" t="s">
        <v>73</v>
      </c>
      <c r="B69" s="58">
        <v>26</v>
      </c>
    </row>
    <row r="70" spans="1:2" x14ac:dyDescent="0.25">
      <c r="A70" s="16" t="s">
        <v>74</v>
      </c>
      <c r="B70" s="58">
        <v>25</v>
      </c>
    </row>
    <row r="71" spans="1:2" x14ac:dyDescent="0.25">
      <c r="A71" s="16" t="s">
        <v>75</v>
      </c>
      <c r="B71" s="58">
        <v>33</v>
      </c>
    </row>
    <row r="72" spans="1:2" x14ac:dyDescent="0.25">
      <c r="A72" s="16" t="s">
        <v>76</v>
      </c>
      <c r="B72" s="58">
        <v>32</v>
      </c>
    </row>
    <row r="73" spans="1:2" x14ac:dyDescent="0.25">
      <c r="A73" s="16" t="s">
        <v>77</v>
      </c>
      <c r="B73" s="58">
        <v>32</v>
      </c>
    </row>
    <row r="74" spans="1:2" x14ac:dyDescent="0.25">
      <c r="A74" s="16" t="s">
        <v>78</v>
      </c>
      <c r="B74" s="58">
        <v>29</v>
      </c>
    </row>
    <row r="75" spans="1:2" x14ac:dyDescent="0.25">
      <c r="A75" s="16" t="s">
        <v>79</v>
      </c>
      <c r="B75" s="58">
        <v>23</v>
      </c>
    </row>
    <row r="76" spans="1:2" x14ac:dyDescent="0.25">
      <c r="A76" s="16" t="s">
        <v>80</v>
      </c>
      <c r="B76" s="58">
        <v>25</v>
      </c>
    </row>
    <row r="77" spans="1:2" x14ac:dyDescent="0.25">
      <c r="A77" s="16" t="s">
        <v>81</v>
      </c>
      <c r="B77" s="58">
        <v>26</v>
      </c>
    </row>
    <row r="78" spans="1:2" x14ac:dyDescent="0.25">
      <c r="A78" s="16" t="s">
        <v>82</v>
      </c>
      <c r="B78" s="58">
        <v>25</v>
      </c>
    </row>
    <row r="79" spans="1:2" x14ac:dyDescent="0.25">
      <c r="A79" s="16" t="s">
        <v>83</v>
      </c>
      <c r="B79" s="58">
        <v>26</v>
      </c>
    </row>
    <row r="80" spans="1:2" x14ac:dyDescent="0.25">
      <c r="A80" s="16" t="s">
        <v>84</v>
      </c>
      <c r="B80" s="58">
        <v>26</v>
      </c>
    </row>
    <row r="81" spans="1:2" x14ac:dyDescent="0.25">
      <c r="A81" s="16" t="s">
        <v>85</v>
      </c>
      <c r="B81" s="58">
        <v>24</v>
      </c>
    </row>
    <row r="82" spans="1:2" x14ac:dyDescent="0.25">
      <c r="A82" s="16" t="s">
        <v>86</v>
      </c>
      <c r="B82" s="58">
        <v>19</v>
      </c>
    </row>
    <row r="83" spans="1:2" x14ac:dyDescent="0.25">
      <c r="A83" s="16" t="s">
        <v>87</v>
      </c>
      <c r="B83" s="58">
        <v>22</v>
      </c>
    </row>
    <row r="84" spans="1:2" x14ac:dyDescent="0.25">
      <c r="A84" s="16" t="s">
        <v>88</v>
      </c>
      <c r="B84" s="58">
        <v>26</v>
      </c>
    </row>
    <row r="85" spans="1:2" x14ac:dyDescent="0.25">
      <c r="A85" s="16" t="s">
        <v>89</v>
      </c>
      <c r="B85" s="58">
        <v>24</v>
      </c>
    </row>
    <row r="86" spans="1:2" x14ac:dyDescent="0.25">
      <c r="A86" s="16" t="s">
        <v>90</v>
      </c>
      <c r="B86" s="58">
        <v>37</v>
      </c>
    </row>
    <row r="87" spans="1:2" x14ac:dyDescent="0.25">
      <c r="A87" s="16" t="s">
        <v>91</v>
      </c>
      <c r="B87" s="58">
        <v>28</v>
      </c>
    </row>
    <row r="88" spans="1:2" x14ac:dyDescent="0.25">
      <c r="A88" s="16" t="s">
        <v>92</v>
      </c>
      <c r="B88" s="58">
        <v>28</v>
      </c>
    </row>
    <row r="89" spans="1:2" x14ac:dyDescent="0.25">
      <c r="A89" s="16" t="s">
        <v>93</v>
      </c>
      <c r="B89" s="58">
        <v>35</v>
      </c>
    </row>
    <row r="90" spans="1:2" x14ac:dyDescent="0.25">
      <c r="A90" s="16" t="s">
        <v>94</v>
      </c>
      <c r="B90" s="58">
        <v>29</v>
      </c>
    </row>
    <row r="91" spans="1:2" x14ac:dyDescent="0.25">
      <c r="A91" s="16" t="s">
        <v>95</v>
      </c>
      <c r="B91" s="58">
        <v>32</v>
      </c>
    </row>
    <row r="92" spans="1:2" x14ac:dyDescent="0.25">
      <c r="A92" s="16" t="s">
        <v>96</v>
      </c>
      <c r="B92" s="58">
        <v>29</v>
      </c>
    </row>
    <row r="93" spans="1:2" x14ac:dyDescent="0.25">
      <c r="A93" s="16" t="s">
        <v>97</v>
      </c>
      <c r="B93" s="58">
        <v>33</v>
      </c>
    </row>
    <row r="94" spans="1:2" x14ac:dyDescent="0.25">
      <c r="A94" s="16" t="s">
        <v>98</v>
      </c>
      <c r="B94" s="58">
        <v>28</v>
      </c>
    </row>
    <row r="95" spans="1:2" x14ac:dyDescent="0.25">
      <c r="A95" s="16" t="s">
        <v>99</v>
      </c>
      <c r="B95" s="58">
        <v>30</v>
      </c>
    </row>
    <row r="96" spans="1:2" x14ac:dyDescent="0.25">
      <c r="A96" s="16" t="s">
        <v>100</v>
      </c>
      <c r="B96" s="58">
        <v>28</v>
      </c>
    </row>
    <row r="97" spans="1:2" x14ac:dyDescent="0.25">
      <c r="A97" s="16" t="s">
        <v>101</v>
      </c>
      <c r="B97" s="58">
        <v>29</v>
      </c>
    </row>
    <row r="98" spans="1:2" x14ac:dyDescent="0.25">
      <c r="A98" s="16" t="s">
        <v>102</v>
      </c>
      <c r="B98" s="58">
        <v>29</v>
      </c>
    </row>
    <row r="99" spans="1:2" x14ac:dyDescent="0.25">
      <c r="A99" s="16" t="s">
        <v>103</v>
      </c>
      <c r="B99" s="58">
        <v>28</v>
      </c>
    </row>
    <row r="100" spans="1:2" x14ac:dyDescent="0.25">
      <c r="A100" s="16" t="s">
        <v>104</v>
      </c>
      <c r="B100" s="58">
        <v>35</v>
      </c>
    </row>
    <row r="101" spans="1:2" x14ac:dyDescent="0.25">
      <c r="A101" s="16" t="s">
        <v>105</v>
      </c>
      <c r="B101" s="58">
        <v>35</v>
      </c>
    </row>
    <row r="102" spans="1:2" x14ac:dyDescent="0.25">
      <c r="A102" s="16" t="s">
        <v>106</v>
      </c>
      <c r="B102" s="58">
        <v>28</v>
      </c>
    </row>
    <row r="103" spans="1:2" x14ac:dyDescent="0.25">
      <c r="A103" s="16" t="s">
        <v>107</v>
      </c>
      <c r="B103" s="58">
        <v>26</v>
      </c>
    </row>
    <row r="104" spans="1:2" x14ac:dyDescent="0.25">
      <c r="A104" s="16" t="s">
        <v>108</v>
      </c>
      <c r="B104" s="58">
        <v>30</v>
      </c>
    </row>
    <row r="105" spans="1:2" x14ac:dyDescent="0.25">
      <c r="A105" s="16" t="s">
        <v>109</v>
      </c>
      <c r="B105" s="58">
        <v>31</v>
      </c>
    </row>
    <row r="106" spans="1:2" x14ac:dyDescent="0.25">
      <c r="A106" s="16" t="s">
        <v>110</v>
      </c>
      <c r="B106" s="58">
        <v>29</v>
      </c>
    </row>
    <row r="107" spans="1:2" x14ac:dyDescent="0.25">
      <c r="A107" s="16" t="s">
        <v>111</v>
      </c>
      <c r="B107" s="58">
        <v>29</v>
      </c>
    </row>
    <row r="108" spans="1:2" x14ac:dyDescent="0.25">
      <c r="A108" s="16" t="s">
        <v>112</v>
      </c>
      <c r="B108" s="58">
        <v>29</v>
      </c>
    </row>
    <row r="109" spans="1:2" x14ac:dyDescent="0.25">
      <c r="A109" s="16" t="s">
        <v>113</v>
      </c>
      <c r="B109" s="58">
        <v>29</v>
      </c>
    </row>
    <row r="110" spans="1:2" x14ac:dyDescent="0.25">
      <c r="A110" s="16" t="s">
        <v>114</v>
      </c>
      <c r="B110" s="58">
        <v>40</v>
      </c>
    </row>
    <row r="111" spans="1:2" x14ac:dyDescent="0.25">
      <c r="A111" s="16" t="s">
        <v>115</v>
      </c>
      <c r="B111" s="58">
        <v>40</v>
      </c>
    </row>
    <row r="112" spans="1:2" x14ac:dyDescent="0.25">
      <c r="A112" s="16" t="s">
        <v>116</v>
      </c>
      <c r="B112" s="58">
        <v>51</v>
      </c>
    </row>
    <row r="113" spans="1:2" x14ac:dyDescent="0.25">
      <c r="A113" s="16" t="s">
        <v>117</v>
      </c>
      <c r="B113" s="58">
        <v>31</v>
      </c>
    </row>
    <row r="114" spans="1:2" x14ac:dyDescent="0.25">
      <c r="A114" s="16" t="s">
        <v>118</v>
      </c>
      <c r="B114" s="58">
        <v>46</v>
      </c>
    </row>
    <row r="115" spans="1:2" x14ac:dyDescent="0.25">
      <c r="A115" s="16" t="s">
        <v>119</v>
      </c>
      <c r="B115" s="58">
        <v>31</v>
      </c>
    </row>
    <row r="116" spans="1:2" x14ac:dyDescent="0.25">
      <c r="A116" s="16" t="s">
        <v>120</v>
      </c>
      <c r="B116" s="58">
        <v>26</v>
      </c>
    </row>
    <row r="117" spans="1:2" x14ac:dyDescent="0.25">
      <c r="A117" s="16" t="s">
        <v>121</v>
      </c>
      <c r="B117" s="58">
        <v>26</v>
      </c>
    </row>
    <row r="118" spans="1:2" x14ac:dyDescent="0.25">
      <c r="A118" s="16" t="s">
        <v>122</v>
      </c>
      <c r="B118" s="58">
        <v>29</v>
      </c>
    </row>
    <row r="119" spans="1:2" x14ac:dyDescent="0.25">
      <c r="A119" s="16" t="s">
        <v>123</v>
      </c>
      <c r="B119" s="58">
        <v>17</v>
      </c>
    </row>
    <row r="120" spans="1:2" x14ac:dyDescent="0.25">
      <c r="A120" s="16" t="s">
        <v>124</v>
      </c>
      <c r="B120" s="58">
        <v>18</v>
      </c>
    </row>
    <row r="121" spans="1:2" x14ac:dyDescent="0.25">
      <c r="A121" s="16" t="s">
        <v>125</v>
      </c>
      <c r="B121" s="58">
        <v>17</v>
      </c>
    </row>
    <row r="122" spans="1:2" x14ac:dyDescent="0.25">
      <c r="A122" s="16" t="s">
        <v>126</v>
      </c>
      <c r="B122" s="58">
        <v>22</v>
      </c>
    </row>
    <row r="123" spans="1:2" x14ac:dyDescent="0.25">
      <c r="A123" s="16" t="s">
        <v>127</v>
      </c>
      <c r="B123" s="58">
        <v>18</v>
      </c>
    </row>
    <row r="124" spans="1:2" x14ac:dyDescent="0.25">
      <c r="A124" s="16" t="s">
        <v>128</v>
      </c>
      <c r="B124" s="58">
        <v>29</v>
      </c>
    </row>
    <row r="125" spans="1:2" x14ac:dyDescent="0.25">
      <c r="A125" s="16" t="s">
        <v>129</v>
      </c>
      <c r="B125" s="58">
        <v>24</v>
      </c>
    </row>
    <row r="126" spans="1:2" x14ac:dyDescent="0.25">
      <c r="A126" s="16" t="s">
        <v>130</v>
      </c>
      <c r="B126" s="58">
        <v>20</v>
      </c>
    </row>
    <row r="127" spans="1:2" x14ac:dyDescent="0.25">
      <c r="A127" s="16" t="s">
        <v>131</v>
      </c>
      <c r="B127" s="58">
        <v>19</v>
      </c>
    </row>
    <row r="128" spans="1:2" x14ac:dyDescent="0.25">
      <c r="A128" s="16" t="s">
        <v>132</v>
      </c>
      <c r="B128" s="58">
        <v>28</v>
      </c>
    </row>
    <row r="129" spans="1:2" x14ac:dyDescent="0.25">
      <c r="A129" s="16" t="s">
        <v>133</v>
      </c>
      <c r="B129" s="58">
        <v>17</v>
      </c>
    </row>
    <row r="130" spans="1:2" x14ac:dyDescent="0.25">
      <c r="A130" s="16" t="s">
        <v>134</v>
      </c>
      <c r="B130" s="58">
        <v>20</v>
      </c>
    </row>
    <row r="131" spans="1:2" x14ac:dyDescent="0.25">
      <c r="A131" s="16" t="s">
        <v>135</v>
      </c>
      <c r="B131" s="58">
        <v>22</v>
      </c>
    </row>
    <row r="132" spans="1:2" x14ac:dyDescent="0.25">
      <c r="A132" s="16" t="s">
        <v>136</v>
      </c>
      <c r="B132" s="58">
        <v>28</v>
      </c>
    </row>
    <row r="133" spans="1:2" x14ac:dyDescent="0.25">
      <c r="A133" s="16" t="s">
        <v>137</v>
      </c>
      <c r="B133" s="58">
        <v>23</v>
      </c>
    </row>
    <row r="134" spans="1:2" x14ac:dyDescent="0.25">
      <c r="A134" s="16" t="s">
        <v>138</v>
      </c>
      <c r="B134" s="58">
        <v>28</v>
      </c>
    </row>
    <row r="135" spans="1:2" x14ac:dyDescent="0.25">
      <c r="A135" s="16" t="s">
        <v>139</v>
      </c>
      <c r="B135" s="58">
        <v>29</v>
      </c>
    </row>
    <row r="136" spans="1:2" x14ac:dyDescent="0.25">
      <c r="A136" s="16" t="s">
        <v>140</v>
      </c>
      <c r="B136" s="58">
        <v>25</v>
      </c>
    </row>
    <row r="137" spans="1:2" x14ac:dyDescent="0.25">
      <c r="A137" s="16" t="s">
        <v>141</v>
      </c>
      <c r="B137" s="58">
        <v>25</v>
      </c>
    </row>
    <row r="138" spans="1:2" x14ac:dyDescent="0.25">
      <c r="A138" s="16" t="s">
        <v>142</v>
      </c>
      <c r="B138" s="58">
        <v>25</v>
      </c>
    </row>
    <row r="139" spans="1:2" x14ac:dyDescent="0.25">
      <c r="A139" s="16" t="s">
        <v>143</v>
      </c>
      <c r="B139" s="58">
        <v>29</v>
      </c>
    </row>
    <row r="140" spans="1:2" x14ac:dyDescent="0.25">
      <c r="A140" s="16" t="s">
        <v>144</v>
      </c>
      <c r="B140" s="58">
        <v>25</v>
      </c>
    </row>
    <row r="141" spans="1:2" x14ac:dyDescent="0.25">
      <c r="A141" s="16" t="s">
        <v>145</v>
      </c>
      <c r="B141" s="58">
        <v>24</v>
      </c>
    </row>
    <row r="142" spans="1:2" x14ac:dyDescent="0.25">
      <c r="A142" s="16" t="s">
        <v>146</v>
      </c>
      <c r="B142" s="58">
        <v>25</v>
      </c>
    </row>
    <row r="143" spans="1:2" x14ac:dyDescent="0.25">
      <c r="A143" s="16" t="s">
        <v>147</v>
      </c>
      <c r="B143" s="58">
        <v>26</v>
      </c>
    </row>
    <row r="144" spans="1:2" x14ac:dyDescent="0.25">
      <c r="A144" s="16" t="s">
        <v>148</v>
      </c>
      <c r="B144" s="58">
        <v>23</v>
      </c>
    </row>
    <row r="145" spans="1:2" x14ac:dyDescent="0.25">
      <c r="A145" s="16" t="s">
        <v>149</v>
      </c>
      <c r="B145" s="58">
        <v>23</v>
      </c>
    </row>
    <row r="146" spans="1:2" x14ac:dyDescent="0.25">
      <c r="A146" s="16" t="s">
        <v>150</v>
      </c>
      <c r="B146" s="58">
        <v>23</v>
      </c>
    </row>
    <row r="147" spans="1:2" x14ac:dyDescent="0.25">
      <c r="A147" s="16" t="s">
        <v>151</v>
      </c>
      <c r="B147" s="58">
        <v>28</v>
      </c>
    </row>
    <row r="148" spans="1:2" x14ac:dyDescent="0.25">
      <c r="A148" s="16" t="s">
        <v>152</v>
      </c>
      <c r="B148" s="58">
        <v>25</v>
      </c>
    </row>
    <row r="149" spans="1:2" x14ac:dyDescent="0.25">
      <c r="A149" s="16" t="s">
        <v>153</v>
      </c>
      <c r="B149" s="58">
        <v>24</v>
      </c>
    </row>
    <row r="150" spans="1:2" x14ac:dyDescent="0.25">
      <c r="A150" s="16" t="s">
        <v>154</v>
      </c>
      <c r="B150" s="58">
        <v>23</v>
      </c>
    </row>
    <row r="151" spans="1:2" x14ac:dyDescent="0.25">
      <c r="A151" s="16" t="s">
        <v>155</v>
      </c>
      <c r="B151" s="58">
        <v>19</v>
      </c>
    </row>
    <row r="152" spans="1:2" x14ac:dyDescent="0.25">
      <c r="A152" s="16" t="s">
        <v>156</v>
      </c>
      <c r="B152" s="58">
        <v>28</v>
      </c>
    </row>
    <row r="153" spans="1:2" x14ac:dyDescent="0.25">
      <c r="A153" s="16" t="s">
        <v>157</v>
      </c>
      <c r="B153" s="58">
        <v>28</v>
      </c>
    </row>
    <row r="154" spans="1:2" x14ac:dyDescent="0.25">
      <c r="A154" s="16" t="s">
        <v>158</v>
      </c>
      <c r="B154" s="58">
        <v>24</v>
      </c>
    </row>
    <row r="155" spans="1:2" x14ac:dyDescent="0.25">
      <c r="A155" s="16" t="s">
        <v>159</v>
      </c>
      <c r="B155" s="58">
        <v>26</v>
      </c>
    </row>
    <row r="156" spans="1:2" x14ac:dyDescent="0.25">
      <c r="A156" s="16" t="s">
        <v>160</v>
      </c>
      <c r="B156" s="58">
        <v>26</v>
      </c>
    </row>
    <row r="157" spans="1:2" x14ac:dyDescent="0.25">
      <c r="A157" s="16" t="s">
        <v>161</v>
      </c>
      <c r="B157" s="58">
        <v>33</v>
      </c>
    </row>
    <row r="158" spans="1:2" x14ac:dyDescent="0.25">
      <c r="A158" s="16" t="s">
        <v>162</v>
      </c>
      <c r="B158" s="58">
        <v>21</v>
      </c>
    </row>
    <row r="159" spans="1:2" x14ac:dyDescent="0.25">
      <c r="A159" s="16" t="s">
        <v>163</v>
      </c>
      <c r="B159" s="58">
        <v>26</v>
      </c>
    </row>
    <row r="160" spans="1:2" x14ac:dyDescent="0.25">
      <c r="A160" s="16" t="s">
        <v>164</v>
      </c>
      <c r="B160" s="58">
        <v>18</v>
      </c>
    </row>
    <row r="161" spans="1:2" x14ac:dyDescent="0.25">
      <c r="A161" s="16" t="s">
        <v>165</v>
      </c>
      <c r="B161" s="58">
        <v>22</v>
      </c>
    </row>
    <row r="162" spans="1:2" x14ac:dyDescent="0.25">
      <c r="A162" s="16" t="s">
        <v>166</v>
      </c>
      <c r="B162" s="58">
        <v>19</v>
      </c>
    </row>
    <row r="163" spans="1:2" x14ac:dyDescent="0.25">
      <c r="A163" s="16" t="s">
        <v>167</v>
      </c>
      <c r="B163" s="58">
        <v>21</v>
      </c>
    </row>
    <row r="164" spans="1:2" x14ac:dyDescent="0.25">
      <c r="A164" s="16" t="s">
        <v>168</v>
      </c>
      <c r="B164" s="58">
        <v>19</v>
      </c>
    </row>
    <row r="165" spans="1:2" x14ac:dyDescent="0.25">
      <c r="A165" s="16" t="s">
        <v>169</v>
      </c>
      <c r="B165" s="58">
        <v>20</v>
      </c>
    </row>
    <row r="166" spans="1:2" x14ac:dyDescent="0.25">
      <c r="A166" s="16" t="s">
        <v>170</v>
      </c>
      <c r="B166" s="58">
        <v>19</v>
      </c>
    </row>
    <row r="167" spans="1:2" x14ac:dyDescent="0.25">
      <c r="A167" s="16" t="s">
        <v>171</v>
      </c>
      <c r="B167" s="58">
        <v>25</v>
      </c>
    </row>
    <row r="168" spans="1:2" x14ac:dyDescent="0.25">
      <c r="A168" s="16" t="s">
        <v>172</v>
      </c>
      <c r="B168" s="58">
        <v>12</v>
      </c>
    </row>
    <row r="169" spans="1:2" x14ac:dyDescent="0.25">
      <c r="A169" s="16" t="s">
        <v>173</v>
      </c>
      <c r="B169" s="58">
        <v>19</v>
      </c>
    </row>
    <row r="170" spans="1:2" x14ac:dyDescent="0.25">
      <c r="A170" s="16" t="s">
        <v>174</v>
      </c>
      <c r="B170" s="58">
        <v>19</v>
      </c>
    </row>
    <row r="171" spans="1:2" x14ac:dyDescent="0.25">
      <c r="A171" s="16" t="s">
        <v>175</v>
      </c>
      <c r="B171" s="58">
        <v>21</v>
      </c>
    </row>
    <row r="172" spans="1:2" x14ac:dyDescent="0.25">
      <c r="A172" s="16" t="s">
        <v>176</v>
      </c>
      <c r="B172" s="58">
        <v>17</v>
      </c>
    </row>
    <row r="173" spans="1:2" x14ac:dyDescent="0.25">
      <c r="A173" s="16" t="s">
        <v>177</v>
      </c>
      <c r="B173" s="58">
        <v>24</v>
      </c>
    </row>
    <row r="174" spans="1:2" x14ac:dyDescent="0.25">
      <c r="A174" s="16" t="s">
        <v>178</v>
      </c>
      <c r="B174" s="58">
        <v>18</v>
      </c>
    </row>
    <row r="175" spans="1:2" x14ac:dyDescent="0.25">
      <c r="A175" s="16" t="s">
        <v>179</v>
      </c>
      <c r="B175" s="58">
        <v>14</v>
      </c>
    </row>
    <row r="176" spans="1:2" x14ac:dyDescent="0.25">
      <c r="A176" s="16" t="s">
        <v>180</v>
      </c>
      <c r="B176" s="58">
        <v>17</v>
      </c>
    </row>
    <row r="177" spans="1:2" x14ac:dyDescent="0.25">
      <c r="A177" s="16" t="s">
        <v>181</v>
      </c>
      <c r="B177" s="58">
        <v>21</v>
      </c>
    </row>
    <row r="178" spans="1:2" x14ac:dyDescent="0.25">
      <c r="A178" s="16" t="s">
        <v>182</v>
      </c>
      <c r="B178" s="58">
        <v>21</v>
      </c>
    </row>
    <row r="179" spans="1:2" x14ac:dyDescent="0.25">
      <c r="A179" s="16" t="s">
        <v>183</v>
      </c>
      <c r="B179" s="58">
        <v>19</v>
      </c>
    </row>
    <row r="180" spans="1:2" x14ac:dyDescent="0.25">
      <c r="A180" s="16" t="s">
        <v>184</v>
      </c>
      <c r="B180" s="58">
        <v>21</v>
      </c>
    </row>
    <row r="181" spans="1:2" x14ac:dyDescent="0.25">
      <c r="A181" s="16" t="s">
        <v>185</v>
      </c>
      <c r="B181" s="58">
        <v>20</v>
      </c>
    </row>
    <row r="182" spans="1:2" x14ac:dyDescent="0.25">
      <c r="A182" s="16" t="s">
        <v>186</v>
      </c>
      <c r="B182" s="58">
        <v>26</v>
      </c>
    </row>
    <row r="183" spans="1:2" x14ac:dyDescent="0.25">
      <c r="A183" s="16" t="s">
        <v>187</v>
      </c>
      <c r="B183" s="58">
        <v>18</v>
      </c>
    </row>
    <row r="184" spans="1:2" x14ac:dyDescent="0.25">
      <c r="A184" s="16" t="s">
        <v>188</v>
      </c>
      <c r="B184" s="58">
        <v>26</v>
      </c>
    </row>
    <row r="185" spans="1:2" x14ac:dyDescent="0.25">
      <c r="A185" s="16" t="s">
        <v>189</v>
      </c>
      <c r="B185" s="58">
        <v>22</v>
      </c>
    </row>
    <row r="186" spans="1:2" x14ac:dyDescent="0.25">
      <c r="A186" s="16" t="s">
        <v>190</v>
      </c>
      <c r="B186" s="58">
        <v>21</v>
      </c>
    </row>
    <row r="187" spans="1:2" x14ac:dyDescent="0.25">
      <c r="A187" s="16" t="s">
        <v>191</v>
      </c>
      <c r="B187" s="58">
        <v>24</v>
      </c>
    </row>
    <row r="188" spans="1:2" x14ac:dyDescent="0.25">
      <c r="A188" s="16" t="s">
        <v>192</v>
      </c>
      <c r="B188" s="58">
        <v>27</v>
      </c>
    </row>
    <row r="189" spans="1:2" x14ac:dyDescent="0.25">
      <c r="A189" s="16" t="s">
        <v>193</v>
      </c>
      <c r="B189" s="58">
        <v>21</v>
      </c>
    </row>
    <row r="190" spans="1:2" x14ac:dyDescent="0.25">
      <c r="A190" s="16" t="s">
        <v>194</v>
      </c>
      <c r="B190" s="58">
        <v>26</v>
      </c>
    </row>
    <row r="191" spans="1:2" x14ac:dyDescent="0.25">
      <c r="A191" s="16" t="s">
        <v>195</v>
      </c>
      <c r="B191" s="58">
        <v>30</v>
      </c>
    </row>
    <row r="192" spans="1:2" x14ac:dyDescent="0.25">
      <c r="A192" s="16" t="s">
        <v>196</v>
      </c>
      <c r="B192" s="58">
        <v>19</v>
      </c>
    </row>
    <row r="193" spans="1:2" x14ac:dyDescent="0.25">
      <c r="A193" s="16" t="s">
        <v>197</v>
      </c>
      <c r="B193" s="58">
        <v>33</v>
      </c>
    </row>
    <row r="194" spans="1:2" x14ac:dyDescent="0.25">
      <c r="A194" s="16" t="s">
        <v>198</v>
      </c>
      <c r="B194" s="58">
        <v>24</v>
      </c>
    </row>
    <row r="195" spans="1:2" x14ac:dyDescent="0.25">
      <c r="A195" s="16" t="s">
        <v>199</v>
      </c>
      <c r="B195" s="58">
        <v>25</v>
      </c>
    </row>
    <row r="196" spans="1:2" x14ac:dyDescent="0.25">
      <c r="A196" s="16" t="s">
        <v>200</v>
      </c>
      <c r="B196" s="58">
        <v>27</v>
      </c>
    </row>
    <row r="197" spans="1:2" x14ac:dyDescent="0.25">
      <c r="A197" s="16" t="s">
        <v>201</v>
      </c>
      <c r="B197" s="58">
        <v>26</v>
      </c>
    </row>
    <row r="198" spans="1:2" x14ac:dyDescent="0.25">
      <c r="A198" s="16" t="s">
        <v>202</v>
      </c>
      <c r="B198" s="58">
        <v>29</v>
      </c>
    </row>
    <row r="199" spans="1:2" x14ac:dyDescent="0.25">
      <c r="A199" s="16" t="s">
        <v>203</v>
      </c>
      <c r="B199" s="58">
        <v>34</v>
      </c>
    </row>
    <row r="200" spans="1:2" x14ac:dyDescent="0.25">
      <c r="A200" s="16" t="s">
        <v>204</v>
      </c>
      <c r="B200" s="58">
        <v>29</v>
      </c>
    </row>
    <row r="201" spans="1:2" ht="15.6" thickBot="1" x14ac:dyDescent="0.3">
      <c r="A201" s="14" t="s">
        <v>205</v>
      </c>
      <c r="B201" s="78">
        <v>30</v>
      </c>
    </row>
  </sheetData>
  <sheetProtection password="87CD" sheet="1" objects="1" scenarios="1" formatCells="0" formatColumns="0" formatRows="0" insertColumns="0" insertRows="0" insertHyperlinks="0" sort="0"/>
  <printOptions gridLines="1" gridLinesSet="0"/>
  <pageMargins left="0.75" right="0.75" top="0.75" bottom="0.75" header="0.5" footer="0.5"/>
  <pageSetup orientation="landscape" horizontalDpi="204" verticalDpi="196" r:id="rId1"/>
  <headerFooter alignWithMargins="0">
    <oddHeader>&amp;A</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1"/>
  <sheetViews>
    <sheetView zoomScaleNormal="100" workbookViewId="0">
      <selection activeCell="G23" sqref="G23"/>
    </sheetView>
  </sheetViews>
  <sheetFormatPr defaultColWidth="9.109375" defaultRowHeight="13.2" x14ac:dyDescent="0.25"/>
  <cols>
    <col min="1" max="1" width="15.6640625" style="90" customWidth="1"/>
    <col min="2" max="2" width="10.5546875" style="5" customWidth="1"/>
    <col min="3" max="3" width="7.88671875" style="1" customWidth="1"/>
    <col min="4" max="5" width="9.109375" style="1"/>
    <col min="6" max="6" width="7.6640625" style="5" bestFit="1" customWidth="1"/>
    <col min="7" max="7" width="31.5546875" style="1" customWidth="1"/>
    <col min="8" max="9" width="9.109375" style="1"/>
    <col min="10" max="10" width="3" style="81" hidden="1" customWidth="1"/>
    <col min="11" max="18" width="2" style="81" hidden="1" customWidth="1"/>
    <col min="19" max="19" width="5" style="81" hidden="1" customWidth="1"/>
    <col min="20" max="16384" width="9.109375" style="1"/>
  </cols>
  <sheetData>
    <row r="1" spans="1:19" ht="13.8" thickBot="1" x14ac:dyDescent="0.3">
      <c r="A1" s="79" t="s">
        <v>0</v>
      </c>
      <c r="B1" s="80" t="s">
        <v>1</v>
      </c>
      <c r="F1" s="81"/>
      <c r="G1"/>
    </row>
    <row r="2" spans="1:19" ht="16.2" thickBot="1" x14ac:dyDescent="0.35">
      <c r="A2" s="2" t="s">
        <v>3</v>
      </c>
      <c r="B2" s="82">
        <v>24</v>
      </c>
      <c r="F2" s="83" t="s">
        <v>310</v>
      </c>
      <c r="G2" s="84" t="s">
        <v>311</v>
      </c>
      <c r="J2" s="85">
        <v>0</v>
      </c>
      <c r="K2" s="85">
        <v>1</v>
      </c>
      <c r="L2" s="85">
        <v>2</v>
      </c>
      <c r="M2" s="85">
        <v>3</v>
      </c>
      <c r="N2" s="85">
        <v>4</v>
      </c>
      <c r="O2" s="85">
        <v>5</v>
      </c>
      <c r="P2" s="85">
        <v>6</v>
      </c>
      <c r="Q2" s="85">
        <v>7</v>
      </c>
      <c r="R2" s="85">
        <v>8</v>
      </c>
      <c r="S2" s="85">
        <v>9</v>
      </c>
    </row>
    <row r="3" spans="1:19" ht="16.2" x14ac:dyDescent="0.35">
      <c r="A3" s="3" t="s">
        <v>6</v>
      </c>
      <c r="B3" s="86">
        <v>21</v>
      </c>
      <c r="F3" s="87">
        <v>0</v>
      </c>
      <c r="G3" s="88" t="str">
        <f>J3&amp;K3&amp;L3&amp;M3&amp;N3&amp;O3&amp;P3&amp;Q3&amp;R3&amp;S3</f>
        <v>4799999</v>
      </c>
      <c r="J3" s="81" t="str">
        <f t="shared" ref="J3:S19" si="0">REPT(J$2,COUNTIF($B$2:$B$201,$F3*10+J$2))</f>
        <v/>
      </c>
      <c r="K3" s="81" t="str">
        <f t="shared" si="0"/>
        <v/>
      </c>
      <c r="L3" s="81" t="str">
        <f t="shared" si="0"/>
        <v/>
      </c>
      <c r="M3" s="81" t="str">
        <f t="shared" si="0"/>
        <v/>
      </c>
      <c r="N3" s="81" t="str">
        <f t="shared" si="0"/>
        <v>4</v>
      </c>
      <c r="O3" s="81" t="str">
        <f t="shared" si="0"/>
        <v/>
      </c>
      <c r="P3" s="81" t="str">
        <f t="shared" si="0"/>
        <v/>
      </c>
      <c r="Q3" s="81" t="str">
        <f t="shared" si="0"/>
        <v>7</v>
      </c>
      <c r="R3" s="81" t="str">
        <f t="shared" si="0"/>
        <v/>
      </c>
      <c r="S3" s="81" t="str">
        <f t="shared" si="0"/>
        <v>99999</v>
      </c>
    </row>
    <row r="4" spans="1:19" ht="16.2" x14ac:dyDescent="0.35">
      <c r="A4" s="3" t="s">
        <v>7</v>
      </c>
      <c r="B4" s="86">
        <v>17</v>
      </c>
      <c r="F4" s="87">
        <v>1</v>
      </c>
      <c r="G4" s="88" t="str">
        <f t="shared" ref="G4:G22" si="1">J4&amp;K4&amp;L4&amp;M4&amp;N4&amp;O4&amp;P4&amp;Q4&amp;R4&amp;S4</f>
        <v>000001112222222334444456666667777777889999</v>
      </c>
      <c r="J4" s="81" t="str">
        <f t="shared" si="0"/>
        <v>00000</v>
      </c>
      <c r="K4" s="81" t="str">
        <f t="shared" si="0"/>
        <v>111</v>
      </c>
      <c r="L4" s="81" t="str">
        <f t="shared" si="0"/>
        <v>2222222</v>
      </c>
      <c r="M4" s="81" t="str">
        <f t="shared" si="0"/>
        <v>33</v>
      </c>
      <c r="N4" s="81" t="str">
        <f t="shared" si="0"/>
        <v>44444</v>
      </c>
      <c r="O4" s="81" t="str">
        <f t="shared" si="0"/>
        <v>5</v>
      </c>
      <c r="P4" s="81" t="str">
        <f t="shared" si="0"/>
        <v>666666</v>
      </c>
      <c r="Q4" s="81" t="str">
        <f t="shared" si="0"/>
        <v>7777777</v>
      </c>
      <c r="R4" s="81" t="str">
        <f t="shared" si="0"/>
        <v>88</v>
      </c>
      <c r="S4" s="81" t="str">
        <f t="shared" si="0"/>
        <v>9999</v>
      </c>
    </row>
    <row r="5" spans="1:19" ht="16.2" x14ac:dyDescent="0.35">
      <c r="A5" s="3" t="s">
        <v>8</v>
      </c>
      <c r="B5" s="86">
        <v>24</v>
      </c>
      <c r="F5" s="87">
        <v>2</v>
      </c>
      <c r="G5" s="88" t="str">
        <f t="shared" si="1"/>
        <v>000111111333344446678</v>
      </c>
      <c r="J5" s="81" t="str">
        <f t="shared" si="0"/>
        <v>000</v>
      </c>
      <c r="K5" s="81" t="str">
        <f t="shared" si="0"/>
        <v>111111</v>
      </c>
      <c r="L5" s="81" t="str">
        <f t="shared" si="0"/>
        <v/>
      </c>
      <c r="M5" s="81" t="str">
        <f t="shared" si="0"/>
        <v>3333</v>
      </c>
      <c r="N5" s="81" t="str">
        <f t="shared" si="0"/>
        <v>4444</v>
      </c>
      <c r="O5" s="81" t="str">
        <f t="shared" si="0"/>
        <v/>
      </c>
      <c r="P5" s="81" t="str">
        <f t="shared" si="0"/>
        <v>66</v>
      </c>
      <c r="Q5" s="81" t="str">
        <f t="shared" si="0"/>
        <v>7</v>
      </c>
      <c r="R5" s="81" t="str">
        <f t="shared" si="0"/>
        <v>8</v>
      </c>
      <c r="S5" s="81" t="str">
        <f t="shared" si="0"/>
        <v/>
      </c>
    </row>
    <row r="6" spans="1:19" ht="16.2" x14ac:dyDescent="0.35">
      <c r="A6" s="3" t="s">
        <v>9</v>
      </c>
      <c r="B6" s="86">
        <v>17</v>
      </c>
      <c r="F6" s="87">
        <v>3</v>
      </c>
      <c r="G6" s="88" t="str">
        <f t="shared" si="1"/>
        <v>034</v>
      </c>
      <c r="J6" s="81" t="str">
        <f t="shared" si="0"/>
        <v>0</v>
      </c>
      <c r="K6" s="81" t="str">
        <f t="shared" si="0"/>
        <v/>
      </c>
      <c r="L6" s="81" t="str">
        <f t="shared" si="0"/>
        <v/>
      </c>
      <c r="M6" s="81" t="str">
        <f t="shared" si="0"/>
        <v>3</v>
      </c>
      <c r="N6" s="81" t="str">
        <f t="shared" si="0"/>
        <v>4</v>
      </c>
      <c r="O6" s="81" t="str">
        <f t="shared" si="0"/>
        <v/>
      </c>
      <c r="P6" s="81" t="str">
        <f t="shared" si="0"/>
        <v/>
      </c>
      <c r="Q6" s="81" t="str">
        <f t="shared" si="0"/>
        <v/>
      </c>
      <c r="R6" s="81" t="str">
        <f t="shared" si="0"/>
        <v/>
      </c>
      <c r="S6" s="81" t="str">
        <f t="shared" si="0"/>
        <v/>
      </c>
    </row>
    <row r="7" spans="1:19" ht="16.2" x14ac:dyDescent="0.35">
      <c r="A7" s="3" t="s">
        <v>10</v>
      </c>
      <c r="B7" s="86">
        <v>21</v>
      </c>
      <c r="F7" s="87">
        <v>4</v>
      </c>
      <c r="G7" s="88" t="str">
        <f t="shared" si="1"/>
        <v>6</v>
      </c>
      <c r="J7" s="81" t="str">
        <f t="shared" si="0"/>
        <v/>
      </c>
      <c r="K7" s="81" t="str">
        <f t="shared" si="0"/>
        <v/>
      </c>
      <c r="L7" s="81" t="str">
        <f t="shared" si="0"/>
        <v/>
      </c>
      <c r="M7" s="81" t="str">
        <f t="shared" si="0"/>
        <v/>
      </c>
      <c r="N7" s="81" t="str">
        <f t="shared" si="0"/>
        <v/>
      </c>
      <c r="O7" s="81" t="str">
        <f t="shared" si="0"/>
        <v/>
      </c>
      <c r="P7" s="81" t="str">
        <f t="shared" si="0"/>
        <v>6</v>
      </c>
      <c r="Q7" s="81" t="str">
        <f t="shared" si="0"/>
        <v/>
      </c>
      <c r="R7" s="81" t="str">
        <f t="shared" si="0"/>
        <v/>
      </c>
      <c r="S7" s="81" t="str">
        <f t="shared" si="0"/>
        <v/>
      </c>
    </row>
    <row r="8" spans="1:19" ht="16.2" x14ac:dyDescent="0.35">
      <c r="A8" s="3" t="s">
        <v>11</v>
      </c>
      <c r="B8" s="86">
        <v>26</v>
      </c>
      <c r="F8" s="87">
        <v>5</v>
      </c>
      <c r="G8" s="88" t="str">
        <f t="shared" si="1"/>
        <v>6</v>
      </c>
      <c r="J8" s="81" t="str">
        <f t="shared" si="0"/>
        <v/>
      </c>
      <c r="K8" s="81" t="str">
        <f t="shared" si="0"/>
        <v/>
      </c>
      <c r="L8" s="81" t="str">
        <f t="shared" si="0"/>
        <v/>
      </c>
      <c r="M8" s="81" t="str">
        <f t="shared" si="0"/>
        <v/>
      </c>
      <c r="N8" s="81" t="str">
        <f t="shared" si="0"/>
        <v/>
      </c>
      <c r="O8" s="81" t="str">
        <f t="shared" si="0"/>
        <v/>
      </c>
      <c r="P8" s="81" t="str">
        <f t="shared" si="0"/>
        <v>6</v>
      </c>
      <c r="Q8" s="81" t="str">
        <f t="shared" si="0"/>
        <v/>
      </c>
      <c r="R8" s="81" t="str">
        <f t="shared" si="0"/>
        <v/>
      </c>
      <c r="S8" s="81" t="str">
        <f t="shared" si="0"/>
        <v/>
      </c>
    </row>
    <row r="9" spans="1:19" ht="16.2" x14ac:dyDescent="0.35">
      <c r="A9" s="3" t="s">
        <v>12</v>
      </c>
      <c r="B9" s="86">
        <v>9</v>
      </c>
      <c r="F9" s="87">
        <v>6</v>
      </c>
      <c r="G9" s="88" t="str">
        <f t="shared" si="1"/>
        <v/>
      </c>
      <c r="J9" s="81" t="str">
        <f t="shared" si="0"/>
        <v/>
      </c>
      <c r="K9" s="81" t="str">
        <f t="shared" si="0"/>
        <v/>
      </c>
      <c r="L9" s="81" t="str">
        <f t="shared" si="0"/>
        <v/>
      </c>
      <c r="M9" s="81" t="str">
        <f t="shared" si="0"/>
        <v/>
      </c>
      <c r="N9" s="81" t="str">
        <f t="shared" si="0"/>
        <v/>
      </c>
      <c r="O9" s="81" t="str">
        <f t="shared" si="0"/>
        <v/>
      </c>
      <c r="P9" s="81" t="str">
        <f t="shared" si="0"/>
        <v/>
      </c>
      <c r="Q9" s="81" t="str">
        <f t="shared" si="0"/>
        <v/>
      </c>
      <c r="R9" s="81" t="str">
        <f t="shared" si="0"/>
        <v/>
      </c>
      <c r="S9" s="81" t="str">
        <f t="shared" si="0"/>
        <v/>
      </c>
    </row>
    <row r="10" spans="1:19" ht="16.2" x14ac:dyDescent="0.35">
      <c r="A10" s="3" t="s">
        <v>13</v>
      </c>
      <c r="B10" s="86">
        <v>9</v>
      </c>
      <c r="F10" s="87">
        <v>7</v>
      </c>
      <c r="G10" s="88" t="str">
        <f t="shared" si="1"/>
        <v/>
      </c>
      <c r="J10" s="81" t="str">
        <f t="shared" si="0"/>
        <v/>
      </c>
      <c r="K10" s="81" t="str">
        <f t="shared" si="0"/>
        <v/>
      </c>
      <c r="L10" s="81" t="str">
        <f t="shared" si="0"/>
        <v/>
      </c>
      <c r="M10" s="81" t="str">
        <f t="shared" si="0"/>
        <v/>
      </c>
      <c r="N10" s="81" t="str">
        <f t="shared" si="0"/>
        <v/>
      </c>
      <c r="O10" s="81" t="str">
        <f t="shared" si="0"/>
        <v/>
      </c>
      <c r="P10" s="81" t="str">
        <f t="shared" si="0"/>
        <v/>
      </c>
      <c r="Q10" s="81" t="str">
        <f t="shared" si="0"/>
        <v/>
      </c>
      <c r="R10" s="81" t="str">
        <f t="shared" si="0"/>
        <v/>
      </c>
      <c r="S10" s="81" t="str">
        <f t="shared" si="0"/>
        <v/>
      </c>
    </row>
    <row r="11" spans="1:19" ht="16.2" x14ac:dyDescent="0.35">
      <c r="A11" s="3" t="s">
        <v>14</v>
      </c>
      <c r="B11" s="86">
        <v>16</v>
      </c>
      <c r="F11" s="87">
        <v>8</v>
      </c>
      <c r="G11" s="88" t="str">
        <f t="shared" si="1"/>
        <v/>
      </c>
      <c r="J11" s="81" t="str">
        <f t="shared" si="0"/>
        <v/>
      </c>
      <c r="K11" s="81" t="str">
        <f t="shared" si="0"/>
        <v/>
      </c>
      <c r="L11" s="81" t="str">
        <f t="shared" si="0"/>
        <v/>
      </c>
      <c r="M11" s="81" t="str">
        <f t="shared" si="0"/>
        <v/>
      </c>
      <c r="N11" s="81" t="str">
        <f t="shared" si="0"/>
        <v/>
      </c>
      <c r="O11" s="81" t="str">
        <f t="shared" si="0"/>
        <v/>
      </c>
      <c r="P11" s="81" t="str">
        <f t="shared" si="0"/>
        <v/>
      </c>
      <c r="Q11" s="81" t="str">
        <f t="shared" si="0"/>
        <v/>
      </c>
      <c r="R11" s="81" t="str">
        <f t="shared" si="0"/>
        <v/>
      </c>
      <c r="S11" s="81" t="str">
        <f t="shared" si="0"/>
        <v/>
      </c>
    </row>
    <row r="12" spans="1:19" ht="16.2" x14ac:dyDescent="0.35">
      <c r="A12" s="3" t="s">
        <v>15</v>
      </c>
      <c r="B12" s="86">
        <v>10</v>
      </c>
      <c r="F12" s="87">
        <v>9</v>
      </c>
      <c r="G12" s="88" t="str">
        <f t="shared" si="1"/>
        <v/>
      </c>
      <c r="J12" s="81" t="str">
        <f t="shared" si="0"/>
        <v/>
      </c>
      <c r="K12" s="81" t="str">
        <f t="shared" si="0"/>
        <v/>
      </c>
      <c r="L12" s="81" t="str">
        <f t="shared" si="0"/>
        <v/>
      </c>
      <c r="M12" s="81" t="str">
        <f t="shared" si="0"/>
        <v/>
      </c>
      <c r="N12" s="81" t="str">
        <f t="shared" si="0"/>
        <v/>
      </c>
      <c r="O12" s="81" t="str">
        <f t="shared" si="0"/>
        <v/>
      </c>
      <c r="P12" s="81" t="str">
        <f t="shared" si="0"/>
        <v/>
      </c>
      <c r="Q12" s="81" t="str">
        <f t="shared" si="0"/>
        <v/>
      </c>
      <c r="R12" s="81" t="str">
        <f t="shared" si="0"/>
        <v/>
      </c>
      <c r="S12" s="81" t="str">
        <f t="shared" si="0"/>
        <v/>
      </c>
    </row>
    <row r="13" spans="1:19" ht="16.2" x14ac:dyDescent="0.35">
      <c r="A13" s="3" t="s">
        <v>16</v>
      </c>
      <c r="B13" s="86">
        <v>9</v>
      </c>
      <c r="F13" s="87">
        <v>10</v>
      </c>
      <c r="G13" s="88" t="str">
        <f t="shared" si="1"/>
        <v/>
      </c>
      <c r="J13" s="81" t="str">
        <f t="shared" si="0"/>
        <v/>
      </c>
      <c r="K13" s="81" t="str">
        <f t="shared" si="0"/>
        <v/>
      </c>
      <c r="L13" s="81" t="str">
        <f t="shared" si="0"/>
        <v/>
      </c>
      <c r="M13" s="81" t="str">
        <f t="shared" si="0"/>
        <v/>
      </c>
      <c r="N13" s="81" t="str">
        <f t="shared" si="0"/>
        <v/>
      </c>
      <c r="O13" s="81" t="str">
        <f t="shared" si="0"/>
        <v/>
      </c>
      <c r="P13" s="81" t="str">
        <f t="shared" si="0"/>
        <v/>
      </c>
      <c r="Q13" s="81" t="str">
        <f t="shared" si="0"/>
        <v/>
      </c>
      <c r="R13" s="81" t="str">
        <f t="shared" si="0"/>
        <v/>
      </c>
      <c r="S13" s="81" t="str">
        <f t="shared" si="0"/>
        <v/>
      </c>
    </row>
    <row r="14" spans="1:19" ht="16.2" x14ac:dyDescent="0.35">
      <c r="A14" s="3" t="s">
        <v>18</v>
      </c>
      <c r="B14" s="86">
        <v>56</v>
      </c>
      <c r="F14" s="87">
        <v>11</v>
      </c>
      <c r="G14" s="88" t="str">
        <f t="shared" si="1"/>
        <v/>
      </c>
      <c r="J14" s="81" t="str">
        <f t="shared" si="0"/>
        <v/>
      </c>
      <c r="K14" s="81" t="str">
        <f t="shared" si="0"/>
        <v/>
      </c>
      <c r="L14" s="81" t="str">
        <f t="shared" si="0"/>
        <v/>
      </c>
      <c r="M14" s="81" t="str">
        <f t="shared" si="0"/>
        <v/>
      </c>
      <c r="N14" s="81" t="str">
        <f t="shared" si="0"/>
        <v/>
      </c>
      <c r="O14" s="81" t="str">
        <f t="shared" si="0"/>
        <v/>
      </c>
      <c r="P14" s="81" t="str">
        <f t="shared" si="0"/>
        <v/>
      </c>
      <c r="Q14" s="81" t="str">
        <f t="shared" si="0"/>
        <v/>
      </c>
      <c r="R14" s="81" t="str">
        <f t="shared" si="0"/>
        <v/>
      </c>
      <c r="S14" s="81" t="str">
        <f t="shared" si="0"/>
        <v/>
      </c>
    </row>
    <row r="15" spans="1:19" ht="16.2" x14ac:dyDescent="0.35">
      <c r="A15" s="3" t="s">
        <v>19</v>
      </c>
      <c r="B15" s="86">
        <v>14</v>
      </c>
      <c r="F15" s="87">
        <v>12</v>
      </c>
      <c r="G15" s="88" t="str">
        <f t="shared" si="1"/>
        <v/>
      </c>
      <c r="J15" s="81" t="str">
        <f t="shared" si="0"/>
        <v/>
      </c>
      <c r="K15" s="81" t="str">
        <f t="shared" si="0"/>
        <v/>
      </c>
      <c r="L15" s="81" t="str">
        <f t="shared" si="0"/>
        <v/>
      </c>
      <c r="M15" s="81" t="str">
        <f t="shared" si="0"/>
        <v/>
      </c>
      <c r="N15" s="81" t="str">
        <f t="shared" si="0"/>
        <v/>
      </c>
      <c r="O15" s="81" t="str">
        <f t="shared" si="0"/>
        <v/>
      </c>
      <c r="P15" s="81" t="str">
        <f t="shared" si="0"/>
        <v/>
      </c>
      <c r="Q15" s="81" t="str">
        <f t="shared" si="0"/>
        <v/>
      </c>
      <c r="R15" s="81" t="str">
        <f t="shared" si="0"/>
        <v/>
      </c>
      <c r="S15" s="81" t="str">
        <f t="shared" si="0"/>
        <v/>
      </c>
    </row>
    <row r="16" spans="1:19" ht="16.2" x14ac:dyDescent="0.35">
      <c r="A16" s="3" t="s">
        <v>20</v>
      </c>
      <c r="B16" s="86">
        <v>16</v>
      </c>
      <c r="F16" s="87">
        <v>13</v>
      </c>
      <c r="G16" s="88" t="str">
        <f t="shared" si="1"/>
        <v/>
      </c>
      <c r="J16" s="81" t="str">
        <f t="shared" si="0"/>
        <v/>
      </c>
      <c r="K16" s="81" t="str">
        <f t="shared" si="0"/>
        <v/>
      </c>
      <c r="L16" s="81" t="str">
        <f t="shared" si="0"/>
        <v/>
      </c>
      <c r="M16" s="81" t="str">
        <f t="shared" si="0"/>
        <v/>
      </c>
      <c r="N16" s="81" t="str">
        <f t="shared" si="0"/>
        <v/>
      </c>
      <c r="O16" s="81" t="str">
        <f t="shared" si="0"/>
        <v/>
      </c>
      <c r="P16" s="81" t="str">
        <f t="shared" si="0"/>
        <v/>
      </c>
      <c r="Q16" s="81" t="str">
        <f t="shared" si="0"/>
        <v/>
      </c>
      <c r="R16" s="81" t="str">
        <f t="shared" si="0"/>
        <v/>
      </c>
      <c r="S16" s="81" t="str">
        <f t="shared" si="0"/>
        <v/>
      </c>
    </row>
    <row r="17" spans="1:19" ht="16.2" x14ac:dyDescent="0.35">
      <c r="A17" s="3" t="s">
        <v>21</v>
      </c>
      <c r="B17" s="86">
        <v>12</v>
      </c>
      <c r="F17" s="87">
        <v>14</v>
      </c>
      <c r="G17" s="88" t="str">
        <f t="shared" si="1"/>
        <v/>
      </c>
      <c r="J17" s="81" t="str">
        <f t="shared" si="0"/>
        <v/>
      </c>
      <c r="K17" s="81" t="str">
        <f t="shared" si="0"/>
        <v/>
      </c>
      <c r="L17" s="81" t="str">
        <f t="shared" si="0"/>
        <v/>
      </c>
      <c r="M17" s="81" t="str">
        <f t="shared" si="0"/>
        <v/>
      </c>
      <c r="N17" s="81" t="str">
        <f t="shared" si="0"/>
        <v/>
      </c>
      <c r="O17" s="81" t="str">
        <f t="shared" si="0"/>
        <v/>
      </c>
      <c r="P17" s="81" t="str">
        <f t="shared" si="0"/>
        <v/>
      </c>
      <c r="Q17" s="81" t="str">
        <f t="shared" si="0"/>
        <v/>
      </c>
      <c r="R17" s="81" t="str">
        <f t="shared" si="0"/>
        <v/>
      </c>
      <c r="S17" s="81" t="str">
        <f t="shared" si="0"/>
        <v/>
      </c>
    </row>
    <row r="18" spans="1:19" ht="16.2" x14ac:dyDescent="0.35">
      <c r="A18" s="3" t="s">
        <v>22</v>
      </c>
      <c r="B18" s="86">
        <v>7</v>
      </c>
      <c r="F18" s="87">
        <v>15</v>
      </c>
      <c r="G18" s="88" t="str">
        <f t="shared" si="1"/>
        <v/>
      </c>
      <c r="J18" s="81" t="str">
        <f t="shared" si="0"/>
        <v/>
      </c>
      <c r="K18" s="81" t="str">
        <f t="shared" si="0"/>
        <v/>
      </c>
      <c r="L18" s="81" t="str">
        <f t="shared" si="0"/>
        <v/>
      </c>
      <c r="M18" s="81" t="str">
        <f t="shared" si="0"/>
        <v/>
      </c>
      <c r="N18" s="81" t="str">
        <f t="shared" si="0"/>
        <v/>
      </c>
      <c r="O18" s="81" t="str">
        <f t="shared" si="0"/>
        <v/>
      </c>
      <c r="P18" s="81" t="str">
        <f t="shared" si="0"/>
        <v/>
      </c>
      <c r="Q18" s="81" t="str">
        <f t="shared" si="0"/>
        <v/>
      </c>
      <c r="R18" s="81" t="str">
        <f t="shared" si="0"/>
        <v/>
      </c>
      <c r="S18" s="81" t="str">
        <f t="shared" si="0"/>
        <v/>
      </c>
    </row>
    <row r="19" spans="1:19" ht="16.2" x14ac:dyDescent="0.35">
      <c r="A19" s="3" t="s">
        <v>23</v>
      </c>
      <c r="B19" s="86">
        <v>28</v>
      </c>
      <c r="F19" s="87">
        <v>16</v>
      </c>
      <c r="G19" s="88" t="str">
        <f t="shared" si="1"/>
        <v/>
      </c>
      <c r="J19" s="81" t="str">
        <f t="shared" si="0"/>
        <v/>
      </c>
      <c r="K19" s="81" t="str">
        <f t="shared" si="0"/>
        <v/>
      </c>
      <c r="L19" s="81" t="str">
        <f t="shared" si="0"/>
        <v/>
      </c>
      <c r="M19" s="81" t="str">
        <f t="shared" si="0"/>
        <v/>
      </c>
      <c r="N19" s="81" t="str">
        <f t="shared" si="0"/>
        <v/>
      </c>
      <c r="O19" s="81" t="str">
        <f t="shared" si="0"/>
        <v/>
      </c>
      <c r="P19" s="81" t="str">
        <f t="shared" si="0"/>
        <v/>
      </c>
      <c r="Q19" s="81" t="str">
        <f t="shared" si="0"/>
        <v/>
      </c>
      <c r="R19" s="81" t="str">
        <f t="shared" si="0"/>
        <v/>
      </c>
      <c r="S19" s="81" t="str">
        <f t="shared" si="0"/>
        <v/>
      </c>
    </row>
    <row r="20" spans="1:19" ht="16.2" x14ac:dyDescent="0.35">
      <c r="A20" s="3" t="s">
        <v>24</v>
      </c>
      <c r="B20" s="86">
        <v>12</v>
      </c>
      <c r="F20" s="87">
        <v>17</v>
      </c>
      <c r="G20" s="88" t="str">
        <f t="shared" si="1"/>
        <v/>
      </c>
      <c r="J20" s="81" t="str">
        <f t="shared" ref="J20:S22" si="2">REPT(J$2,COUNTIF($B$2:$B$201,$F20*10+J$2))</f>
        <v/>
      </c>
      <c r="K20" s="81" t="str">
        <f t="shared" si="2"/>
        <v/>
      </c>
      <c r="L20" s="81" t="str">
        <f t="shared" si="2"/>
        <v/>
      </c>
      <c r="M20" s="81" t="str">
        <f t="shared" si="2"/>
        <v/>
      </c>
      <c r="N20" s="81" t="str">
        <f t="shared" si="2"/>
        <v/>
      </c>
      <c r="O20" s="81" t="str">
        <f t="shared" si="2"/>
        <v/>
      </c>
      <c r="P20" s="81" t="str">
        <f t="shared" si="2"/>
        <v/>
      </c>
      <c r="Q20" s="81" t="str">
        <f t="shared" si="2"/>
        <v/>
      </c>
      <c r="R20" s="81" t="str">
        <f t="shared" si="2"/>
        <v/>
      </c>
      <c r="S20" s="81" t="str">
        <f t="shared" si="2"/>
        <v/>
      </c>
    </row>
    <row r="21" spans="1:19" ht="16.2" x14ac:dyDescent="0.35">
      <c r="A21" s="3" t="s">
        <v>25</v>
      </c>
      <c r="B21" s="86">
        <v>16</v>
      </c>
      <c r="F21" s="87">
        <v>18</v>
      </c>
      <c r="G21" s="88" t="str">
        <f t="shared" si="1"/>
        <v/>
      </c>
      <c r="J21" s="81" t="str">
        <f t="shared" si="2"/>
        <v/>
      </c>
      <c r="K21" s="81" t="str">
        <f t="shared" si="2"/>
        <v/>
      </c>
      <c r="L21" s="81" t="str">
        <f t="shared" si="2"/>
        <v/>
      </c>
      <c r="M21" s="81" t="str">
        <f t="shared" si="2"/>
        <v/>
      </c>
      <c r="N21" s="81" t="str">
        <f t="shared" si="2"/>
        <v/>
      </c>
      <c r="O21" s="81" t="str">
        <f t="shared" si="2"/>
        <v/>
      </c>
      <c r="P21" s="81" t="str">
        <f t="shared" si="2"/>
        <v/>
      </c>
      <c r="Q21" s="81" t="str">
        <f t="shared" si="2"/>
        <v/>
      </c>
      <c r="R21" s="81" t="str">
        <f t="shared" si="2"/>
        <v/>
      </c>
      <c r="S21" s="81" t="str">
        <f t="shared" si="2"/>
        <v/>
      </c>
    </row>
    <row r="22" spans="1:19" ht="16.2" x14ac:dyDescent="0.35">
      <c r="A22" s="3" t="s">
        <v>26</v>
      </c>
      <c r="B22" s="86">
        <v>17</v>
      </c>
      <c r="F22" s="87">
        <v>19</v>
      </c>
      <c r="G22" s="88" t="str">
        <f t="shared" si="1"/>
        <v/>
      </c>
      <c r="J22" s="81" t="str">
        <f t="shared" si="2"/>
        <v/>
      </c>
      <c r="K22" s="81" t="str">
        <f t="shared" si="2"/>
        <v/>
      </c>
      <c r="L22" s="81" t="str">
        <f t="shared" si="2"/>
        <v/>
      </c>
      <c r="M22" s="81" t="str">
        <f t="shared" si="2"/>
        <v/>
      </c>
      <c r="N22" s="81" t="str">
        <f t="shared" si="2"/>
        <v/>
      </c>
      <c r="O22" s="81" t="str">
        <f t="shared" si="2"/>
        <v/>
      </c>
      <c r="P22" s="81" t="str">
        <f t="shared" si="2"/>
        <v/>
      </c>
      <c r="Q22" s="81" t="str">
        <f t="shared" si="2"/>
        <v/>
      </c>
      <c r="R22" s="81" t="str">
        <f t="shared" si="2"/>
        <v/>
      </c>
      <c r="S22" s="81" t="str">
        <f t="shared" si="2"/>
        <v/>
      </c>
    </row>
    <row r="23" spans="1:19" ht="15" x14ac:dyDescent="0.25">
      <c r="A23" s="3" t="s">
        <v>27</v>
      </c>
      <c r="B23" s="86">
        <v>30</v>
      </c>
      <c r="G23" s="53" t="s">
        <v>312</v>
      </c>
    </row>
    <row r="24" spans="1:19" ht="15" x14ac:dyDescent="0.25">
      <c r="A24" s="3" t="s">
        <v>28</v>
      </c>
      <c r="B24" s="86">
        <v>23</v>
      </c>
      <c r="G24" s="53" t="s">
        <v>313</v>
      </c>
    </row>
    <row r="25" spans="1:19" ht="15" x14ac:dyDescent="0.25">
      <c r="A25" s="3" t="s">
        <v>29</v>
      </c>
      <c r="B25" s="86">
        <v>23</v>
      </c>
      <c r="G25" s="53" t="s">
        <v>314</v>
      </c>
    </row>
    <row r="26" spans="1:19" ht="15" x14ac:dyDescent="0.25">
      <c r="A26" s="3" t="s">
        <v>30</v>
      </c>
      <c r="B26" s="86">
        <v>4</v>
      </c>
      <c r="G26" s="53" t="s">
        <v>315</v>
      </c>
    </row>
    <row r="27" spans="1:19" ht="15" x14ac:dyDescent="0.25">
      <c r="A27" s="3" t="s">
        <v>31</v>
      </c>
      <c r="B27" s="86">
        <v>16</v>
      </c>
    </row>
    <row r="28" spans="1:19" ht="15" x14ac:dyDescent="0.25">
      <c r="A28" s="3" t="s">
        <v>32</v>
      </c>
      <c r="B28" s="86">
        <v>10</v>
      </c>
    </row>
    <row r="29" spans="1:19" ht="15" x14ac:dyDescent="0.25">
      <c r="A29" s="3" t="s">
        <v>33</v>
      </c>
      <c r="B29" s="86">
        <v>11</v>
      </c>
    </row>
    <row r="30" spans="1:19" ht="15" x14ac:dyDescent="0.25">
      <c r="A30" s="3" t="s">
        <v>34</v>
      </c>
      <c r="B30" s="86">
        <v>33</v>
      </c>
    </row>
    <row r="31" spans="1:19" ht="15" x14ac:dyDescent="0.25">
      <c r="A31" s="3" t="s">
        <v>35</v>
      </c>
      <c r="B31" s="86">
        <v>18</v>
      </c>
    </row>
    <row r="32" spans="1:19" ht="15" x14ac:dyDescent="0.25">
      <c r="A32" s="3" t="s">
        <v>36</v>
      </c>
      <c r="B32" s="86">
        <v>11</v>
      </c>
    </row>
    <row r="33" spans="1:2" ht="15" x14ac:dyDescent="0.25">
      <c r="A33" s="3" t="s">
        <v>37</v>
      </c>
      <c r="B33" s="86">
        <v>10</v>
      </c>
    </row>
    <row r="34" spans="1:2" ht="15" x14ac:dyDescent="0.25">
      <c r="A34" s="3" t="s">
        <v>38</v>
      </c>
      <c r="B34" s="86">
        <v>21</v>
      </c>
    </row>
    <row r="35" spans="1:2" ht="15" x14ac:dyDescent="0.25">
      <c r="A35" s="3" t="s">
        <v>39</v>
      </c>
      <c r="B35" s="86">
        <v>19</v>
      </c>
    </row>
    <row r="36" spans="1:2" ht="15" x14ac:dyDescent="0.25">
      <c r="A36" s="3" t="s">
        <v>40</v>
      </c>
      <c r="B36" s="86">
        <v>10</v>
      </c>
    </row>
    <row r="37" spans="1:2" ht="15" x14ac:dyDescent="0.25">
      <c r="A37" s="3" t="s">
        <v>41</v>
      </c>
      <c r="B37" s="86">
        <v>14</v>
      </c>
    </row>
    <row r="38" spans="1:2" ht="15" x14ac:dyDescent="0.25">
      <c r="A38" s="3" t="s">
        <v>42</v>
      </c>
      <c r="B38" s="86">
        <v>34</v>
      </c>
    </row>
    <row r="39" spans="1:2" ht="15" x14ac:dyDescent="0.25">
      <c r="A39" s="3" t="s">
        <v>43</v>
      </c>
      <c r="B39" s="86">
        <v>9</v>
      </c>
    </row>
    <row r="40" spans="1:2" ht="15" x14ac:dyDescent="0.25">
      <c r="A40" s="3" t="s">
        <v>44</v>
      </c>
      <c r="B40" s="86">
        <v>17</v>
      </c>
    </row>
    <row r="41" spans="1:2" ht="15" x14ac:dyDescent="0.25">
      <c r="A41" s="3" t="s">
        <v>45</v>
      </c>
      <c r="B41" s="86">
        <v>12</v>
      </c>
    </row>
    <row r="42" spans="1:2" ht="15" x14ac:dyDescent="0.25">
      <c r="A42" s="3" t="s">
        <v>46</v>
      </c>
      <c r="B42" s="86">
        <v>14</v>
      </c>
    </row>
    <row r="43" spans="1:2" ht="15" x14ac:dyDescent="0.25">
      <c r="A43" s="3" t="s">
        <v>47</v>
      </c>
      <c r="B43" s="86">
        <v>14</v>
      </c>
    </row>
    <row r="44" spans="1:2" ht="15" x14ac:dyDescent="0.25">
      <c r="A44" s="3" t="s">
        <v>48</v>
      </c>
      <c r="B44" s="86">
        <v>20</v>
      </c>
    </row>
    <row r="45" spans="1:2" ht="15" x14ac:dyDescent="0.25">
      <c r="A45" s="3" t="s">
        <v>49</v>
      </c>
      <c r="B45" s="86">
        <v>16</v>
      </c>
    </row>
    <row r="46" spans="1:2" ht="15" x14ac:dyDescent="0.25">
      <c r="A46" s="3" t="s">
        <v>50</v>
      </c>
      <c r="B46" s="86">
        <v>23</v>
      </c>
    </row>
    <row r="47" spans="1:2" ht="15" x14ac:dyDescent="0.25">
      <c r="A47" s="3" t="s">
        <v>51</v>
      </c>
      <c r="B47" s="86">
        <v>17</v>
      </c>
    </row>
    <row r="48" spans="1:2" ht="15" x14ac:dyDescent="0.25">
      <c r="A48" s="3" t="s">
        <v>52</v>
      </c>
      <c r="B48" s="86">
        <v>11</v>
      </c>
    </row>
    <row r="49" spans="1:2" ht="15" x14ac:dyDescent="0.25">
      <c r="A49" s="3" t="s">
        <v>53</v>
      </c>
      <c r="B49" s="86">
        <v>12</v>
      </c>
    </row>
    <row r="50" spans="1:2" ht="15" x14ac:dyDescent="0.25">
      <c r="A50" s="3" t="s">
        <v>54</v>
      </c>
      <c r="B50" s="86">
        <v>23</v>
      </c>
    </row>
    <row r="51" spans="1:2" ht="15" x14ac:dyDescent="0.25">
      <c r="A51" s="3" t="s">
        <v>55</v>
      </c>
      <c r="B51" s="86">
        <v>46</v>
      </c>
    </row>
    <row r="52" spans="1:2" ht="15" x14ac:dyDescent="0.25">
      <c r="A52" s="3" t="s">
        <v>56</v>
      </c>
      <c r="B52" s="86">
        <v>21</v>
      </c>
    </row>
    <row r="53" spans="1:2" ht="15" x14ac:dyDescent="0.25">
      <c r="A53" s="3" t="s">
        <v>57</v>
      </c>
      <c r="B53" s="86">
        <v>19</v>
      </c>
    </row>
    <row r="54" spans="1:2" ht="15" x14ac:dyDescent="0.25">
      <c r="A54" s="3" t="s">
        <v>58</v>
      </c>
      <c r="B54" s="86">
        <v>13</v>
      </c>
    </row>
    <row r="55" spans="1:2" ht="15" x14ac:dyDescent="0.25">
      <c r="A55" s="3" t="s">
        <v>59</v>
      </c>
      <c r="B55" s="86">
        <v>20</v>
      </c>
    </row>
    <row r="56" spans="1:2" ht="15" x14ac:dyDescent="0.25">
      <c r="A56" s="3" t="s">
        <v>60</v>
      </c>
      <c r="B56" s="86">
        <v>27</v>
      </c>
    </row>
    <row r="57" spans="1:2" ht="15" x14ac:dyDescent="0.25">
      <c r="A57" s="3" t="s">
        <v>61</v>
      </c>
      <c r="B57" s="86">
        <v>19</v>
      </c>
    </row>
    <row r="58" spans="1:2" ht="15" x14ac:dyDescent="0.25">
      <c r="A58" s="3" t="s">
        <v>62</v>
      </c>
      <c r="B58" s="86">
        <v>16</v>
      </c>
    </row>
    <row r="59" spans="1:2" ht="15" x14ac:dyDescent="0.25">
      <c r="A59" s="3" t="s">
        <v>63</v>
      </c>
      <c r="B59" s="86">
        <v>17</v>
      </c>
    </row>
    <row r="60" spans="1:2" ht="15" x14ac:dyDescent="0.25">
      <c r="A60" s="3" t="s">
        <v>64</v>
      </c>
      <c r="B60" s="86">
        <v>24</v>
      </c>
    </row>
    <row r="61" spans="1:2" ht="15" x14ac:dyDescent="0.25">
      <c r="A61" s="3" t="s">
        <v>65</v>
      </c>
      <c r="B61" s="86">
        <v>12</v>
      </c>
    </row>
    <row r="62" spans="1:2" ht="15" x14ac:dyDescent="0.25">
      <c r="A62" s="3" t="s">
        <v>66</v>
      </c>
      <c r="B62" s="86">
        <v>18</v>
      </c>
    </row>
    <row r="63" spans="1:2" ht="15" x14ac:dyDescent="0.25">
      <c r="A63" s="3" t="s">
        <v>67</v>
      </c>
      <c r="B63" s="86">
        <v>12</v>
      </c>
    </row>
    <row r="64" spans="1:2" ht="15" x14ac:dyDescent="0.25">
      <c r="A64" s="3" t="s">
        <v>68</v>
      </c>
      <c r="B64" s="86">
        <v>24</v>
      </c>
    </row>
    <row r="65" spans="1:2" ht="15" x14ac:dyDescent="0.25">
      <c r="A65" s="3" t="s">
        <v>69</v>
      </c>
      <c r="B65" s="86">
        <v>21</v>
      </c>
    </row>
    <row r="66" spans="1:2" ht="15" x14ac:dyDescent="0.25">
      <c r="A66" s="3" t="s">
        <v>70</v>
      </c>
      <c r="B66" s="86">
        <v>20</v>
      </c>
    </row>
    <row r="67" spans="1:2" ht="15" x14ac:dyDescent="0.25">
      <c r="A67" s="3" t="s">
        <v>71</v>
      </c>
      <c r="B67" s="86">
        <v>12</v>
      </c>
    </row>
    <row r="68" spans="1:2" ht="15" x14ac:dyDescent="0.25">
      <c r="A68" s="3" t="s">
        <v>72</v>
      </c>
      <c r="B68" s="86">
        <v>26</v>
      </c>
    </row>
    <row r="69" spans="1:2" ht="15" x14ac:dyDescent="0.25">
      <c r="A69" s="3" t="s">
        <v>73</v>
      </c>
      <c r="B69" s="86">
        <v>13</v>
      </c>
    </row>
    <row r="70" spans="1:2" ht="15" x14ac:dyDescent="0.25">
      <c r="A70" s="3" t="s">
        <v>74</v>
      </c>
      <c r="B70" s="86">
        <v>9</v>
      </c>
    </row>
    <row r="71" spans="1:2" ht="15" x14ac:dyDescent="0.25">
      <c r="A71" s="3" t="s">
        <v>75</v>
      </c>
      <c r="B71" s="86">
        <v>10</v>
      </c>
    </row>
    <row r="72" spans="1:2" ht="15" x14ac:dyDescent="0.25">
      <c r="A72" s="3" t="s">
        <v>76</v>
      </c>
      <c r="B72" s="86">
        <v>21</v>
      </c>
    </row>
    <row r="73" spans="1:2" ht="15" x14ac:dyDescent="0.25">
      <c r="A73" s="3" t="s">
        <v>77</v>
      </c>
      <c r="B73" s="86">
        <v>17</v>
      </c>
    </row>
    <row r="74" spans="1:2" ht="15" x14ac:dyDescent="0.25">
      <c r="A74" s="3" t="s">
        <v>78</v>
      </c>
      <c r="B74" s="86">
        <v>14</v>
      </c>
    </row>
    <row r="75" spans="1:2" ht="15" x14ac:dyDescent="0.25">
      <c r="A75" s="3" t="s">
        <v>79</v>
      </c>
      <c r="B75" s="86">
        <v>19</v>
      </c>
    </row>
    <row r="76" spans="1:2" ht="15" x14ac:dyDescent="0.25">
      <c r="A76" s="3" t="s">
        <v>80</v>
      </c>
      <c r="B76" s="86">
        <v>15</v>
      </c>
    </row>
    <row r="77" spans="1:2" ht="15" x14ac:dyDescent="0.25">
      <c r="A77" s="3" t="s">
        <v>81</v>
      </c>
      <c r="B77" s="86"/>
    </row>
    <row r="78" spans="1:2" ht="15" x14ac:dyDescent="0.25">
      <c r="A78" s="3" t="s">
        <v>82</v>
      </c>
      <c r="B78" s="86"/>
    </row>
    <row r="79" spans="1:2" ht="15" x14ac:dyDescent="0.25">
      <c r="A79" s="3" t="s">
        <v>83</v>
      </c>
      <c r="B79" s="86"/>
    </row>
    <row r="80" spans="1:2" ht="15" x14ac:dyDescent="0.25">
      <c r="A80" s="3" t="s">
        <v>84</v>
      </c>
      <c r="B80" s="86"/>
    </row>
    <row r="81" spans="1:2" ht="15" x14ac:dyDescent="0.25">
      <c r="A81" s="3" t="s">
        <v>85</v>
      </c>
      <c r="B81" s="86"/>
    </row>
    <row r="82" spans="1:2" ht="15" x14ac:dyDescent="0.25">
      <c r="A82" s="3" t="s">
        <v>86</v>
      </c>
      <c r="B82" s="86"/>
    </row>
    <row r="83" spans="1:2" ht="15" x14ac:dyDescent="0.25">
      <c r="A83" s="3" t="s">
        <v>87</v>
      </c>
      <c r="B83" s="86"/>
    </row>
    <row r="84" spans="1:2" ht="15" x14ac:dyDescent="0.25">
      <c r="A84" s="3" t="s">
        <v>88</v>
      </c>
      <c r="B84" s="86"/>
    </row>
    <row r="85" spans="1:2" ht="15" x14ac:dyDescent="0.25">
      <c r="A85" s="3" t="s">
        <v>89</v>
      </c>
      <c r="B85" s="86"/>
    </row>
    <row r="86" spans="1:2" ht="15" x14ac:dyDescent="0.25">
      <c r="A86" s="3" t="s">
        <v>90</v>
      </c>
      <c r="B86" s="86"/>
    </row>
    <row r="87" spans="1:2" ht="15" x14ac:dyDescent="0.25">
      <c r="A87" s="3" t="s">
        <v>91</v>
      </c>
      <c r="B87" s="86"/>
    </row>
    <row r="88" spans="1:2" ht="15" x14ac:dyDescent="0.25">
      <c r="A88" s="3" t="s">
        <v>92</v>
      </c>
      <c r="B88" s="86"/>
    </row>
    <row r="89" spans="1:2" ht="15" x14ac:dyDescent="0.25">
      <c r="A89" s="3" t="s">
        <v>93</v>
      </c>
      <c r="B89" s="86"/>
    </row>
    <row r="90" spans="1:2" ht="15" x14ac:dyDescent="0.25">
      <c r="A90" s="3" t="s">
        <v>94</v>
      </c>
      <c r="B90" s="86"/>
    </row>
    <row r="91" spans="1:2" ht="15" x14ac:dyDescent="0.25">
      <c r="A91" s="3" t="s">
        <v>95</v>
      </c>
      <c r="B91" s="86"/>
    </row>
    <row r="92" spans="1:2" ht="15" x14ac:dyDescent="0.25">
      <c r="A92" s="3" t="s">
        <v>96</v>
      </c>
      <c r="B92" s="86"/>
    </row>
    <row r="93" spans="1:2" ht="15" x14ac:dyDescent="0.25">
      <c r="A93" s="3" t="s">
        <v>97</v>
      </c>
      <c r="B93" s="86"/>
    </row>
    <row r="94" spans="1:2" ht="15" x14ac:dyDescent="0.25">
      <c r="A94" s="3" t="s">
        <v>98</v>
      </c>
      <c r="B94" s="86"/>
    </row>
    <row r="95" spans="1:2" ht="15" x14ac:dyDescent="0.25">
      <c r="A95" s="3" t="s">
        <v>99</v>
      </c>
      <c r="B95" s="86"/>
    </row>
    <row r="96" spans="1:2" ht="15" x14ac:dyDescent="0.25">
      <c r="A96" s="3" t="s">
        <v>100</v>
      </c>
      <c r="B96" s="86"/>
    </row>
    <row r="97" spans="1:2" ht="15" x14ac:dyDescent="0.25">
      <c r="A97" s="3" t="s">
        <v>101</v>
      </c>
      <c r="B97" s="86"/>
    </row>
    <row r="98" spans="1:2" ht="15" x14ac:dyDescent="0.25">
      <c r="A98" s="3" t="s">
        <v>102</v>
      </c>
      <c r="B98" s="86"/>
    </row>
    <row r="99" spans="1:2" ht="15" x14ac:dyDescent="0.25">
      <c r="A99" s="3" t="s">
        <v>103</v>
      </c>
      <c r="B99" s="86"/>
    </row>
    <row r="100" spans="1:2" ht="15" x14ac:dyDescent="0.25">
      <c r="A100" s="3" t="s">
        <v>104</v>
      </c>
      <c r="B100" s="86"/>
    </row>
    <row r="101" spans="1:2" ht="15" x14ac:dyDescent="0.25">
      <c r="A101" s="3" t="s">
        <v>105</v>
      </c>
      <c r="B101" s="86"/>
    </row>
    <row r="102" spans="1:2" ht="15" x14ac:dyDescent="0.25">
      <c r="A102" s="3" t="s">
        <v>106</v>
      </c>
      <c r="B102" s="86"/>
    </row>
    <row r="103" spans="1:2" ht="15" x14ac:dyDescent="0.25">
      <c r="A103" s="3" t="s">
        <v>107</v>
      </c>
      <c r="B103" s="86"/>
    </row>
    <row r="104" spans="1:2" ht="15" x14ac:dyDescent="0.25">
      <c r="A104" s="3" t="s">
        <v>108</v>
      </c>
      <c r="B104" s="86"/>
    </row>
    <row r="105" spans="1:2" ht="15" x14ac:dyDescent="0.25">
      <c r="A105" s="3" t="s">
        <v>109</v>
      </c>
      <c r="B105" s="86"/>
    </row>
    <row r="106" spans="1:2" ht="15" x14ac:dyDescent="0.25">
      <c r="A106" s="3" t="s">
        <v>110</v>
      </c>
      <c r="B106" s="86"/>
    </row>
    <row r="107" spans="1:2" ht="15" x14ac:dyDescent="0.25">
      <c r="A107" s="3" t="s">
        <v>111</v>
      </c>
      <c r="B107" s="86"/>
    </row>
    <row r="108" spans="1:2" ht="15" x14ac:dyDescent="0.25">
      <c r="A108" s="3" t="s">
        <v>112</v>
      </c>
      <c r="B108" s="86"/>
    </row>
    <row r="109" spans="1:2" ht="15" x14ac:dyDescent="0.25">
      <c r="A109" s="3" t="s">
        <v>113</v>
      </c>
      <c r="B109" s="86"/>
    </row>
    <row r="110" spans="1:2" ht="15" x14ac:dyDescent="0.25">
      <c r="A110" s="3" t="s">
        <v>114</v>
      </c>
      <c r="B110" s="86"/>
    </row>
    <row r="111" spans="1:2" ht="15" x14ac:dyDescent="0.25">
      <c r="A111" s="3" t="s">
        <v>115</v>
      </c>
      <c r="B111" s="86"/>
    </row>
    <row r="112" spans="1:2" ht="15" x14ac:dyDescent="0.25">
      <c r="A112" s="3" t="s">
        <v>116</v>
      </c>
      <c r="B112" s="86"/>
    </row>
    <row r="113" spans="1:2" ht="15" x14ac:dyDescent="0.25">
      <c r="A113" s="3" t="s">
        <v>117</v>
      </c>
      <c r="B113" s="86"/>
    </row>
    <row r="114" spans="1:2" ht="15" x14ac:dyDescent="0.25">
      <c r="A114" s="3" t="s">
        <v>118</v>
      </c>
      <c r="B114" s="86"/>
    </row>
    <row r="115" spans="1:2" ht="15" x14ac:dyDescent="0.25">
      <c r="A115" s="3" t="s">
        <v>119</v>
      </c>
      <c r="B115" s="86"/>
    </row>
    <row r="116" spans="1:2" ht="15" x14ac:dyDescent="0.25">
      <c r="A116" s="3" t="s">
        <v>120</v>
      </c>
      <c r="B116" s="86"/>
    </row>
    <row r="117" spans="1:2" ht="15" x14ac:dyDescent="0.25">
      <c r="A117" s="3" t="s">
        <v>121</v>
      </c>
      <c r="B117" s="86"/>
    </row>
    <row r="118" spans="1:2" ht="15" x14ac:dyDescent="0.25">
      <c r="A118" s="3" t="s">
        <v>122</v>
      </c>
      <c r="B118" s="86"/>
    </row>
    <row r="119" spans="1:2" ht="15" x14ac:dyDescent="0.25">
      <c r="A119" s="3" t="s">
        <v>123</v>
      </c>
      <c r="B119" s="86"/>
    </row>
    <row r="120" spans="1:2" ht="15" x14ac:dyDescent="0.25">
      <c r="A120" s="3" t="s">
        <v>124</v>
      </c>
      <c r="B120" s="86"/>
    </row>
    <row r="121" spans="1:2" ht="15" x14ac:dyDescent="0.25">
      <c r="A121" s="3" t="s">
        <v>125</v>
      </c>
      <c r="B121" s="86"/>
    </row>
    <row r="122" spans="1:2" ht="15" x14ac:dyDescent="0.25">
      <c r="A122" s="3" t="s">
        <v>126</v>
      </c>
      <c r="B122" s="86"/>
    </row>
    <row r="123" spans="1:2" ht="15" x14ac:dyDescent="0.25">
      <c r="A123" s="3" t="s">
        <v>127</v>
      </c>
      <c r="B123" s="86"/>
    </row>
    <row r="124" spans="1:2" ht="15" x14ac:dyDescent="0.25">
      <c r="A124" s="3" t="s">
        <v>128</v>
      </c>
      <c r="B124" s="86"/>
    </row>
    <row r="125" spans="1:2" ht="15" x14ac:dyDescent="0.25">
      <c r="A125" s="3" t="s">
        <v>129</v>
      </c>
      <c r="B125" s="86"/>
    </row>
    <row r="126" spans="1:2" ht="15" x14ac:dyDescent="0.25">
      <c r="A126" s="3" t="s">
        <v>130</v>
      </c>
      <c r="B126" s="86"/>
    </row>
    <row r="127" spans="1:2" ht="15" x14ac:dyDescent="0.25">
      <c r="A127" s="3" t="s">
        <v>131</v>
      </c>
      <c r="B127" s="86"/>
    </row>
    <row r="128" spans="1:2" ht="15" x14ac:dyDescent="0.25">
      <c r="A128" s="3" t="s">
        <v>132</v>
      </c>
      <c r="B128" s="86"/>
    </row>
    <row r="129" spans="1:2" ht="15" x14ac:dyDescent="0.25">
      <c r="A129" s="3" t="s">
        <v>133</v>
      </c>
      <c r="B129" s="86"/>
    </row>
    <row r="130" spans="1:2" ht="15" x14ac:dyDescent="0.25">
      <c r="A130" s="3" t="s">
        <v>134</v>
      </c>
      <c r="B130" s="86"/>
    </row>
    <row r="131" spans="1:2" ht="15" x14ac:dyDescent="0.25">
      <c r="A131" s="3" t="s">
        <v>135</v>
      </c>
      <c r="B131" s="86"/>
    </row>
    <row r="132" spans="1:2" ht="15" x14ac:dyDescent="0.25">
      <c r="A132" s="3" t="s">
        <v>136</v>
      </c>
      <c r="B132" s="86"/>
    </row>
    <row r="133" spans="1:2" ht="15" x14ac:dyDescent="0.25">
      <c r="A133" s="3" t="s">
        <v>137</v>
      </c>
      <c r="B133" s="86"/>
    </row>
    <row r="134" spans="1:2" ht="15" x14ac:dyDescent="0.25">
      <c r="A134" s="3" t="s">
        <v>138</v>
      </c>
      <c r="B134" s="86"/>
    </row>
    <row r="135" spans="1:2" ht="15" x14ac:dyDescent="0.25">
      <c r="A135" s="3" t="s">
        <v>139</v>
      </c>
      <c r="B135" s="86"/>
    </row>
    <row r="136" spans="1:2" ht="15" x14ac:dyDescent="0.25">
      <c r="A136" s="3" t="s">
        <v>140</v>
      </c>
      <c r="B136" s="86"/>
    </row>
    <row r="137" spans="1:2" ht="15" x14ac:dyDescent="0.25">
      <c r="A137" s="3" t="s">
        <v>141</v>
      </c>
      <c r="B137" s="86"/>
    </row>
    <row r="138" spans="1:2" ht="15" x14ac:dyDescent="0.25">
      <c r="A138" s="3" t="s">
        <v>142</v>
      </c>
      <c r="B138" s="86"/>
    </row>
    <row r="139" spans="1:2" ht="15" x14ac:dyDescent="0.25">
      <c r="A139" s="3" t="s">
        <v>143</v>
      </c>
      <c r="B139" s="86"/>
    </row>
    <row r="140" spans="1:2" ht="15" x14ac:dyDescent="0.25">
      <c r="A140" s="3" t="s">
        <v>144</v>
      </c>
      <c r="B140" s="86"/>
    </row>
    <row r="141" spans="1:2" ht="15" x14ac:dyDescent="0.25">
      <c r="A141" s="3" t="s">
        <v>145</v>
      </c>
      <c r="B141" s="86"/>
    </row>
    <row r="142" spans="1:2" ht="15" x14ac:dyDescent="0.25">
      <c r="A142" s="3" t="s">
        <v>146</v>
      </c>
      <c r="B142" s="86"/>
    </row>
    <row r="143" spans="1:2" ht="15" x14ac:dyDescent="0.25">
      <c r="A143" s="3" t="s">
        <v>147</v>
      </c>
      <c r="B143" s="86"/>
    </row>
    <row r="144" spans="1:2" ht="15" x14ac:dyDescent="0.25">
      <c r="A144" s="3" t="s">
        <v>148</v>
      </c>
      <c r="B144" s="86"/>
    </row>
    <row r="145" spans="1:2" ht="15" x14ac:dyDescent="0.25">
      <c r="A145" s="3" t="s">
        <v>149</v>
      </c>
      <c r="B145" s="86"/>
    </row>
    <row r="146" spans="1:2" ht="15" x14ac:dyDescent="0.25">
      <c r="A146" s="3" t="s">
        <v>150</v>
      </c>
      <c r="B146" s="86"/>
    </row>
    <row r="147" spans="1:2" ht="15" x14ac:dyDescent="0.25">
      <c r="A147" s="3" t="s">
        <v>151</v>
      </c>
      <c r="B147" s="86"/>
    </row>
    <row r="148" spans="1:2" ht="15" x14ac:dyDescent="0.25">
      <c r="A148" s="3" t="s">
        <v>152</v>
      </c>
      <c r="B148" s="86"/>
    </row>
    <row r="149" spans="1:2" ht="15" x14ac:dyDescent="0.25">
      <c r="A149" s="3" t="s">
        <v>153</v>
      </c>
      <c r="B149" s="86"/>
    </row>
    <row r="150" spans="1:2" ht="15" x14ac:dyDescent="0.25">
      <c r="A150" s="3" t="s">
        <v>154</v>
      </c>
      <c r="B150" s="86"/>
    </row>
    <row r="151" spans="1:2" ht="15" x14ac:dyDescent="0.25">
      <c r="A151" s="3" t="s">
        <v>155</v>
      </c>
      <c r="B151" s="86"/>
    </row>
    <row r="152" spans="1:2" ht="15" x14ac:dyDescent="0.25">
      <c r="A152" s="3" t="s">
        <v>156</v>
      </c>
      <c r="B152" s="86"/>
    </row>
    <row r="153" spans="1:2" ht="15" x14ac:dyDescent="0.25">
      <c r="A153" s="3" t="s">
        <v>157</v>
      </c>
      <c r="B153" s="86"/>
    </row>
    <row r="154" spans="1:2" ht="15" x14ac:dyDescent="0.25">
      <c r="A154" s="3" t="s">
        <v>158</v>
      </c>
      <c r="B154" s="86"/>
    </row>
    <row r="155" spans="1:2" ht="15" x14ac:dyDescent="0.25">
      <c r="A155" s="3" t="s">
        <v>159</v>
      </c>
      <c r="B155" s="86"/>
    </row>
    <row r="156" spans="1:2" ht="15" x14ac:dyDescent="0.25">
      <c r="A156" s="3" t="s">
        <v>160</v>
      </c>
      <c r="B156" s="86"/>
    </row>
    <row r="157" spans="1:2" ht="15" x14ac:dyDescent="0.25">
      <c r="A157" s="3" t="s">
        <v>161</v>
      </c>
      <c r="B157" s="86"/>
    </row>
    <row r="158" spans="1:2" ht="15" x14ac:dyDescent="0.25">
      <c r="A158" s="3" t="s">
        <v>162</v>
      </c>
      <c r="B158" s="86"/>
    </row>
    <row r="159" spans="1:2" ht="15" x14ac:dyDescent="0.25">
      <c r="A159" s="3" t="s">
        <v>163</v>
      </c>
      <c r="B159" s="86"/>
    </row>
    <row r="160" spans="1:2" ht="15" x14ac:dyDescent="0.25">
      <c r="A160" s="3" t="s">
        <v>164</v>
      </c>
      <c r="B160" s="86"/>
    </row>
    <row r="161" spans="1:2" ht="15" x14ac:dyDescent="0.25">
      <c r="A161" s="3" t="s">
        <v>165</v>
      </c>
      <c r="B161" s="86"/>
    </row>
    <row r="162" spans="1:2" ht="15" x14ac:dyDescent="0.25">
      <c r="A162" s="3" t="s">
        <v>166</v>
      </c>
      <c r="B162" s="86"/>
    </row>
    <row r="163" spans="1:2" ht="15" x14ac:dyDescent="0.25">
      <c r="A163" s="3" t="s">
        <v>167</v>
      </c>
      <c r="B163" s="86"/>
    </row>
    <row r="164" spans="1:2" ht="15" x14ac:dyDescent="0.25">
      <c r="A164" s="3" t="s">
        <v>168</v>
      </c>
      <c r="B164" s="86"/>
    </row>
    <row r="165" spans="1:2" ht="15" x14ac:dyDescent="0.25">
      <c r="A165" s="3" t="s">
        <v>169</v>
      </c>
      <c r="B165" s="86"/>
    </row>
    <row r="166" spans="1:2" ht="15" x14ac:dyDescent="0.25">
      <c r="A166" s="3" t="s">
        <v>170</v>
      </c>
      <c r="B166" s="86"/>
    </row>
    <row r="167" spans="1:2" ht="15" x14ac:dyDescent="0.25">
      <c r="A167" s="3" t="s">
        <v>171</v>
      </c>
      <c r="B167" s="86"/>
    </row>
    <row r="168" spans="1:2" ht="15" x14ac:dyDescent="0.25">
      <c r="A168" s="3" t="s">
        <v>172</v>
      </c>
      <c r="B168" s="86"/>
    </row>
    <row r="169" spans="1:2" ht="15" x14ac:dyDescent="0.25">
      <c r="A169" s="3" t="s">
        <v>173</v>
      </c>
      <c r="B169" s="86"/>
    </row>
    <row r="170" spans="1:2" ht="15" x14ac:dyDescent="0.25">
      <c r="A170" s="3" t="s">
        <v>174</v>
      </c>
      <c r="B170" s="86"/>
    </row>
    <row r="171" spans="1:2" ht="15" x14ac:dyDescent="0.25">
      <c r="A171" s="3" t="s">
        <v>175</v>
      </c>
      <c r="B171" s="86"/>
    </row>
    <row r="172" spans="1:2" ht="15" x14ac:dyDescent="0.25">
      <c r="A172" s="3" t="s">
        <v>176</v>
      </c>
      <c r="B172" s="86"/>
    </row>
    <row r="173" spans="1:2" ht="15" x14ac:dyDescent="0.25">
      <c r="A173" s="3" t="s">
        <v>177</v>
      </c>
      <c r="B173" s="86"/>
    </row>
    <row r="174" spans="1:2" ht="15" x14ac:dyDescent="0.25">
      <c r="A174" s="3" t="s">
        <v>178</v>
      </c>
      <c r="B174" s="86"/>
    </row>
    <row r="175" spans="1:2" ht="15" x14ac:dyDescent="0.25">
      <c r="A175" s="3" t="s">
        <v>179</v>
      </c>
      <c r="B175" s="86"/>
    </row>
    <row r="176" spans="1:2" ht="15" x14ac:dyDescent="0.25">
      <c r="A176" s="3" t="s">
        <v>180</v>
      </c>
      <c r="B176" s="86"/>
    </row>
    <row r="177" spans="1:2" ht="15" x14ac:dyDescent="0.25">
      <c r="A177" s="3" t="s">
        <v>181</v>
      </c>
      <c r="B177" s="86"/>
    </row>
    <row r="178" spans="1:2" ht="15" x14ac:dyDescent="0.25">
      <c r="A178" s="3" t="s">
        <v>182</v>
      </c>
      <c r="B178" s="86"/>
    </row>
    <row r="179" spans="1:2" ht="15" x14ac:dyDescent="0.25">
      <c r="A179" s="3" t="s">
        <v>183</v>
      </c>
      <c r="B179" s="86"/>
    </row>
    <row r="180" spans="1:2" ht="15" x14ac:dyDescent="0.25">
      <c r="A180" s="3" t="s">
        <v>184</v>
      </c>
      <c r="B180" s="86"/>
    </row>
    <row r="181" spans="1:2" ht="15" x14ac:dyDescent="0.25">
      <c r="A181" s="3" t="s">
        <v>185</v>
      </c>
      <c r="B181" s="86"/>
    </row>
    <row r="182" spans="1:2" ht="15" x14ac:dyDescent="0.25">
      <c r="A182" s="3" t="s">
        <v>186</v>
      </c>
      <c r="B182" s="86"/>
    </row>
    <row r="183" spans="1:2" ht="15" x14ac:dyDescent="0.25">
      <c r="A183" s="3" t="s">
        <v>187</v>
      </c>
      <c r="B183" s="86"/>
    </row>
    <row r="184" spans="1:2" ht="15" x14ac:dyDescent="0.25">
      <c r="A184" s="3" t="s">
        <v>188</v>
      </c>
      <c r="B184" s="86"/>
    </row>
    <row r="185" spans="1:2" ht="15" x14ac:dyDescent="0.25">
      <c r="A185" s="3" t="s">
        <v>189</v>
      </c>
      <c r="B185" s="86"/>
    </row>
    <row r="186" spans="1:2" ht="15" x14ac:dyDescent="0.25">
      <c r="A186" s="3" t="s">
        <v>190</v>
      </c>
      <c r="B186" s="86"/>
    </row>
    <row r="187" spans="1:2" ht="15" x14ac:dyDescent="0.25">
      <c r="A187" s="3" t="s">
        <v>191</v>
      </c>
      <c r="B187" s="86"/>
    </row>
    <row r="188" spans="1:2" ht="15" x14ac:dyDescent="0.25">
      <c r="A188" s="3" t="s">
        <v>192</v>
      </c>
      <c r="B188" s="86"/>
    </row>
    <row r="189" spans="1:2" ht="15" x14ac:dyDescent="0.25">
      <c r="A189" s="3" t="s">
        <v>193</v>
      </c>
      <c r="B189" s="86"/>
    </row>
    <row r="190" spans="1:2" ht="15" x14ac:dyDescent="0.25">
      <c r="A190" s="3" t="s">
        <v>194</v>
      </c>
      <c r="B190" s="86"/>
    </row>
    <row r="191" spans="1:2" ht="15" x14ac:dyDescent="0.25">
      <c r="A191" s="3" t="s">
        <v>195</v>
      </c>
      <c r="B191" s="86"/>
    </row>
    <row r="192" spans="1:2" ht="15" x14ac:dyDescent="0.25">
      <c r="A192" s="3" t="s">
        <v>196</v>
      </c>
      <c r="B192" s="86"/>
    </row>
    <row r="193" spans="1:2" ht="15" x14ac:dyDescent="0.25">
      <c r="A193" s="3" t="s">
        <v>197</v>
      </c>
      <c r="B193" s="86"/>
    </row>
    <row r="194" spans="1:2" ht="15" x14ac:dyDescent="0.25">
      <c r="A194" s="3" t="s">
        <v>198</v>
      </c>
      <c r="B194" s="86"/>
    </row>
    <row r="195" spans="1:2" ht="15" x14ac:dyDescent="0.25">
      <c r="A195" s="3" t="s">
        <v>199</v>
      </c>
      <c r="B195" s="86"/>
    </row>
    <row r="196" spans="1:2" ht="15" x14ac:dyDescent="0.25">
      <c r="A196" s="3" t="s">
        <v>200</v>
      </c>
      <c r="B196" s="86"/>
    </row>
    <row r="197" spans="1:2" ht="15" x14ac:dyDescent="0.25">
      <c r="A197" s="3" t="s">
        <v>201</v>
      </c>
      <c r="B197" s="86"/>
    </row>
    <row r="198" spans="1:2" ht="15" x14ac:dyDescent="0.25">
      <c r="A198" s="3" t="s">
        <v>202</v>
      </c>
      <c r="B198" s="86"/>
    </row>
    <row r="199" spans="1:2" ht="15" x14ac:dyDescent="0.25">
      <c r="A199" s="3" t="s">
        <v>203</v>
      </c>
      <c r="B199" s="86"/>
    </row>
    <row r="200" spans="1:2" ht="15" x14ac:dyDescent="0.25">
      <c r="A200" s="3" t="s">
        <v>204</v>
      </c>
      <c r="B200" s="86"/>
    </row>
    <row r="201" spans="1:2" ht="15.6" thickBot="1" x14ac:dyDescent="0.3">
      <c r="A201" s="4" t="s">
        <v>205</v>
      </c>
      <c r="B201" s="89"/>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1"/>
  <sheetViews>
    <sheetView workbookViewId="0">
      <selection activeCell="F23" sqref="F23"/>
    </sheetView>
  </sheetViews>
  <sheetFormatPr defaultColWidth="9.109375" defaultRowHeight="15" x14ac:dyDescent="0.25"/>
  <cols>
    <col min="1" max="1" width="14.6640625" style="24" bestFit="1" customWidth="1"/>
    <col min="2" max="2" width="11.109375" style="12" customWidth="1"/>
    <col min="3" max="3" width="3.109375" style="6" customWidth="1"/>
    <col min="4" max="4" width="22.5546875" style="22" customWidth="1"/>
    <col min="5" max="5" width="20.6640625" style="22" customWidth="1"/>
    <col min="6" max="6" width="13.6640625" style="6" customWidth="1"/>
    <col min="7" max="7" width="3" style="6" customWidth="1"/>
    <col min="8" max="8" width="28.33203125" style="6" bestFit="1" customWidth="1"/>
    <col min="9" max="9" width="18.21875" style="6" customWidth="1"/>
    <col min="10" max="10" width="13.6640625" style="6" customWidth="1"/>
    <col min="11" max="15" width="9.109375" style="6"/>
    <col min="16" max="18" width="0" style="91" hidden="1" customWidth="1"/>
    <col min="19" max="16384" width="9.109375" style="6"/>
  </cols>
  <sheetData>
    <row r="1" spans="1:18" ht="15.6" thickBot="1" x14ac:dyDescent="0.3">
      <c r="A1" s="40" t="s">
        <v>0</v>
      </c>
      <c r="B1" s="41" t="s">
        <v>1</v>
      </c>
      <c r="P1" s="120">
        <f>(E10+1)/2</f>
        <v>100.5</v>
      </c>
      <c r="Q1" s="120">
        <f>MEDIAN(Q2:Q201)</f>
        <v>21232.5</v>
      </c>
      <c r="R1" s="120">
        <f>MEDIAN(R2:R201)</f>
        <v>38137.5</v>
      </c>
    </row>
    <row r="2" spans="1:18" ht="15.6" x14ac:dyDescent="0.3">
      <c r="A2" s="21" t="s">
        <v>3</v>
      </c>
      <c r="B2" s="56">
        <v>38380</v>
      </c>
      <c r="D2" s="115" t="s">
        <v>253</v>
      </c>
      <c r="E2" s="119"/>
      <c r="H2" s="115" t="s">
        <v>252</v>
      </c>
      <c r="I2" s="119"/>
      <c r="P2" s="91">
        <f>IF(ISNUMBER(RANK(B2,$B$2:$B$201)),RANK(B2,$B$2:$B$201),"")</f>
        <v>50</v>
      </c>
      <c r="Q2" s="91" t="str">
        <f>IF(P2="","",IF(P2&gt;=$P$1,B2,""))</f>
        <v/>
      </c>
      <c r="R2" s="91">
        <f>IF(P2="","",IF(P2&lt;=$P$1,B2,""))</f>
        <v>38380</v>
      </c>
    </row>
    <row r="3" spans="1:18" ht="15.6" x14ac:dyDescent="0.3">
      <c r="A3" s="16" t="s">
        <v>6</v>
      </c>
      <c r="B3" s="58">
        <v>21795</v>
      </c>
      <c r="D3" s="101" t="s">
        <v>251</v>
      </c>
      <c r="E3" s="102">
        <f>AVERAGE(B2:B201)</f>
        <v>33757.404999999999</v>
      </c>
      <c r="H3" s="101" t="s">
        <v>229</v>
      </c>
      <c r="I3" s="102">
        <f>E12-E11</f>
        <v>118140</v>
      </c>
      <c r="P3" s="91">
        <f>IF(ISNUMBER(RANK(B3,$B$2:$B$201)),RANK(B3,$B$2:$B$201),"")</f>
        <v>148</v>
      </c>
      <c r="Q3" s="91">
        <f>IF(P3="","",IF(P3&gt;=$P$1,B3,""))</f>
        <v>21795</v>
      </c>
      <c r="R3" s="91" t="str">
        <f>IF(P3="","",IF(P3&lt;=$P$1,B3,""))</f>
        <v/>
      </c>
    </row>
    <row r="4" spans="1:18" ht="15.6" x14ac:dyDescent="0.3">
      <c r="A4" s="16" t="s">
        <v>7</v>
      </c>
      <c r="B4" s="58">
        <v>26930</v>
      </c>
      <c r="D4" s="101" t="s">
        <v>250</v>
      </c>
      <c r="E4" s="102">
        <f>MEDIAN(B2:B201)</f>
        <v>27600</v>
      </c>
      <c r="H4" s="101" t="s">
        <v>249</v>
      </c>
      <c r="I4" s="102">
        <f>E14-E13</f>
        <v>16905</v>
      </c>
      <c r="P4" s="91">
        <f>IF(ISNUMBER(RANK(B4,$B$2:$B$201)),RANK(B4,$B$2:$B$201),"")</f>
        <v>108</v>
      </c>
      <c r="Q4" s="91">
        <f>IF(P4="","",IF(P4&gt;=$P$1,B4,""))</f>
        <v>26930</v>
      </c>
      <c r="R4" s="91" t="str">
        <f>IF(P4="","",IF(P4&lt;=$P$1,B4,""))</f>
        <v/>
      </c>
    </row>
    <row r="5" spans="1:18" ht="15.6" x14ac:dyDescent="0.3">
      <c r="A5" s="16" t="s">
        <v>8</v>
      </c>
      <c r="B5" s="58">
        <v>25640</v>
      </c>
      <c r="D5" s="101" t="s">
        <v>248</v>
      </c>
      <c r="E5" s="102">
        <f>MODE(B2:B201)</f>
        <v>33995</v>
      </c>
      <c r="H5" s="101" t="s">
        <v>247</v>
      </c>
      <c r="I5" s="102">
        <f>STDEV(B2:B201)</f>
        <v>20079.342710592449</v>
      </c>
      <c r="P5" s="91">
        <f>IF(ISNUMBER(RANK(B5,$B$2:$B$201)),RANK(B5,$B$2:$B$201),"")</f>
        <v>118</v>
      </c>
      <c r="Q5" s="91">
        <f>IF(P5="","",IF(P5&gt;=$P$1,B5,""))</f>
        <v>25640</v>
      </c>
      <c r="R5" s="91" t="str">
        <f>IF(P5="","",IF(P5&lt;=$P$1,B5,""))</f>
        <v/>
      </c>
    </row>
    <row r="6" spans="1:18" ht="16.2" thickBot="1" x14ac:dyDescent="0.35">
      <c r="A6" s="16" t="s">
        <v>9</v>
      </c>
      <c r="B6" s="58">
        <v>24950</v>
      </c>
      <c r="D6" s="98" t="s">
        <v>246</v>
      </c>
      <c r="E6" s="118">
        <f>AVERAGE(E11,E12)</f>
        <v>69350</v>
      </c>
      <c r="H6" s="101" t="s">
        <v>245</v>
      </c>
      <c r="I6" s="102">
        <f>I5*I5</f>
        <v>403180003.68942213</v>
      </c>
      <c r="P6" s="91">
        <f>IF(ISNUMBER(RANK(B6,$B$2:$B$201)),RANK(B6,$B$2:$B$201),"")</f>
        <v>122</v>
      </c>
      <c r="Q6" s="91">
        <f>IF(P6="","",IF(P6&gt;=$P$1,B6,""))</f>
        <v>24950</v>
      </c>
      <c r="R6" s="91" t="str">
        <f>IF(P6="","",IF(P6&lt;=$P$1,B6,""))</f>
        <v/>
      </c>
    </row>
    <row r="7" spans="1:18" ht="16.2" thickBot="1" x14ac:dyDescent="0.35">
      <c r="A7" s="16" t="s">
        <v>10</v>
      </c>
      <c r="B7" s="58">
        <v>20615</v>
      </c>
      <c r="D7" s="117"/>
      <c r="E7" s="117"/>
      <c r="H7" s="98" t="s">
        <v>244</v>
      </c>
      <c r="I7" s="116">
        <f>I5/E3</f>
        <v>0.59481298134712812</v>
      </c>
      <c r="P7" s="91">
        <f>IF(ISNUMBER(RANK(B7,$B$2:$B$201)),RANK(B7,$B$2:$B$201),"")</f>
        <v>153</v>
      </c>
      <c r="Q7" s="91">
        <f>IF(P7="","",IF(P7&gt;=$P$1,B7,""))</f>
        <v>20615</v>
      </c>
      <c r="R7" s="91" t="str">
        <f>IF(P7="","",IF(P7&lt;=$P$1,B7,""))</f>
        <v/>
      </c>
    </row>
    <row r="8" spans="1:18" ht="15.6" thickBot="1" x14ac:dyDescent="0.3">
      <c r="A8" s="16" t="s">
        <v>11</v>
      </c>
      <c r="B8" s="58">
        <v>33995</v>
      </c>
      <c r="P8" s="91">
        <f>IF(ISNUMBER(RANK(B8,$B$2:$B$201)),RANK(B8,$B$2:$B$201),"")</f>
        <v>63</v>
      </c>
      <c r="Q8" s="91" t="str">
        <f>IF(P8="","",IF(P8&gt;=$P$1,B8,""))</f>
        <v/>
      </c>
      <c r="R8" s="91">
        <f>IF(P8="","",IF(P8&lt;=$P$1,B8,""))</f>
        <v>33995</v>
      </c>
    </row>
    <row r="9" spans="1:18" ht="15.6" x14ac:dyDescent="0.3">
      <c r="A9" s="16" t="s">
        <v>12</v>
      </c>
      <c r="B9" s="58">
        <v>24780</v>
      </c>
      <c r="D9" s="115" t="s">
        <v>243</v>
      </c>
      <c r="E9" s="114"/>
      <c r="F9" s="113"/>
      <c r="H9" s="112" t="s">
        <v>242</v>
      </c>
      <c r="I9" s="111">
        <f>$E$3-1*$I$5</f>
        <v>13678.06228940755</v>
      </c>
      <c r="J9" s="110">
        <f>$E$3+1*$I$5</f>
        <v>53836.747710592448</v>
      </c>
      <c r="P9" s="91">
        <f>IF(ISNUMBER(RANK(B9,$B$2:$B$201)),RANK(B9,$B$2:$B$201),"")</f>
        <v>124</v>
      </c>
      <c r="Q9" s="91">
        <f>IF(P9="","",IF(P9&gt;=$P$1,B9,""))</f>
        <v>24780</v>
      </c>
      <c r="R9" s="91" t="str">
        <f>IF(P9="","",IF(P9&lt;=$P$1,B9,""))</f>
        <v/>
      </c>
    </row>
    <row r="10" spans="1:18" ht="15.6" x14ac:dyDescent="0.3">
      <c r="A10" s="16" t="s">
        <v>13</v>
      </c>
      <c r="B10" s="58">
        <v>32780</v>
      </c>
      <c r="D10" s="101" t="s">
        <v>241</v>
      </c>
      <c r="E10" s="109">
        <f>COUNT(B2:B201)</f>
        <v>200</v>
      </c>
      <c r="F10" s="99"/>
      <c r="H10" s="101" t="s">
        <v>240</v>
      </c>
      <c r="I10" s="74"/>
      <c r="J10" s="108">
        <f>COUNTIF($B$2:$B$201,"&lt;"&amp;J9)-COUNTIF($B$2:$B$201,"&lt;"&amp;I9)</f>
        <v>168</v>
      </c>
      <c r="P10" s="91">
        <f>IF(ISNUMBER(RANK(B10,$B$2:$B$201)),RANK(B10,$B$2:$B$201),"")</f>
        <v>74</v>
      </c>
      <c r="Q10" s="91" t="str">
        <f>IF(P10="","",IF(P10&gt;=$P$1,B10,""))</f>
        <v/>
      </c>
      <c r="R10" s="91">
        <f>IF(P10="","",IF(P10&lt;=$P$1,B10,""))</f>
        <v>32780</v>
      </c>
    </row>
    <row r="11" spans="1:18" ht="15.6" x14ac:dyDescent="0.3">
      <c r="A11" s="16" t="s">
        <v>14</v>
      </c>
      <c r="B11" s="58">
        <v>28790</v>
      </c>
      <c r="D11" s="101" t="s">
        <v>239</v>
      </c>
      <c r="E11" s="103">
        <f>MIN(B2:B201)</f>
        <v>10280</v>
      </c>
      <c r="F11" s="99"/>
      <c r="H11" s="107"/>
      <c r="I11" s="106"/>
      <c r="J11" s="99"/>
      <c r="P11" s="91">
        <f>IF(ISNUMBER(RANK(B11,$B$2:$B$201)),RANK(B11,$B$2:$B$201),"")</f>
        <v>96</v>
      </c>
      <c r="Q11" s="91" t="str">
        <f>IF(P11="","",IF(P11&gt;=$P$1,B11,""))</f>
        <v/>
      </c>
      <c r="R11" s="91">
        <f>IF(P11="","",IF(P11&lt;=$P$1,B11,""))</f>
        <v>28790</v>
      </c>
    </row>
    <row r="12" spans="1:18" ht="15.6" x14ac:dyDescent="0.3">
      <c r="A12" s="16" t="s">
        <v>15</v>
      </c>
      <c r="B12" s="58">
        <v>23495</v>
      </c>
      <c r="D12" s="101" t="s">
        <v>238</v>
      </c>
      <c r="E12" s="103">
        <f>MAX(B2:B201)</f>
        <v>128420</v>
      </c>
      <c r="F12" s="99"/>
      <c r="H12" s="101" t="s">
        <v>237</v>
      </c>
      <c r="I12" s="103">
        <f>$E$3-2*$I$5</f>
        <v>-6401.2804211848998</v>
      </c>
      <c r="J12" s="102">
        <f>$E$3+2*$I$5</f>
        <v>73916.090421184897</v>
      </c>
      <c r="P12" s="91">
        <f>IF(ISNUMBER(RANK(B12,$B$2:$B$201)),RANK(B12,$B$2:$B$201),"")</f>
        <v>132</v>
      </c>
      <c r="Q12" s="91">
        <f>IF(P12="","",IF(P12&gt;=$P$1,B12,""))</f>
        <v>23495</v>
      </c>
      <c r="R12" s="91" t="str">
        <f>IF(P12="","",IF(P12&lt;=$P$1,B12,""))</f>
        <v/>
      </c>
    </row>
    <row r="13" spans="1:18" ht="15.6" x14ac:dyDescent="0.3">
      <c r="A13" s="16" t="s">
        <v>16</v>
      </c>
      <c r="B13" s="58">
        <v>43755</v>
      </c>
      <c r="D13" s="101" t="s">
        <v>236</v>
      </c>
      <c r="E13" s="103">
        <f>Q1</f>
        <v>21232.5</v>
      </c>
      <c r="F13" s="99"/>
      <c r="H13" s="101" t="s">
        <v>235</v>
      </c>
      <c r="I13" s="74"/>
      <c r="J13" s="108">
        <f>COUNTIF($B$2:$B$201,"&lt;"&amp;J12)-COUNTIF($B$2:$B$201,"&lt;"&amp;I12)</f>
        <v>186</v>
      </c>
      <c r="P13" s="91">
        <f>IF(ISNUMBER(RANK(B13,$B$2:$B$201)),RANK(B13,$B$2:$B$201),"")</f>
        <v>39</v>
      </c>
      <c r="Q13" s="91" t="str">
        <f>IF(P13="","",IF(P13&gt;=$P$1,B13,""))</f>
        <v/>
      </c>
      <c r="R13" s="91">
        <f>IF(P13="","",IF(P13&lt;=$P$1,B13,""))</f>
        <v>43755</v>
      </c>
    </row>
    <row r="14" spans="1:18" ht="15.6" x14ac:dyDescent="0.3">
      <c r="A14" s="16" t="s">
        <v>18</v>
      </c>
      <c r="B14" s="58">
        <v>46100</v>
      </c>
      <c r="D14" s="101" t="s">
        <v>234</v>
      </c>
      <c r="E14" s="103">
        <f>R1</f>
        <v>38137.5</v>
      </c>
      <c r="F14" s="99"/>
      <c r="H14" s="107"/>
      <c r="I14" s="106"/>
      <c r="J14" s="99"/>
      <c r="P14" s="91">
        <f>IF(ISNUMBER(RANK(B14,$B$2:$B$201)),RANK(B14,$B$2:$B$201),"")</f>
        <v>35</v>
      </c>
      <c r="Q14" s="91" t="str">
        <f>IF(P14="","",IF(P14&gt;=$P$1,B14,""))</f>
        <v/>
      </c>
      <c r="R14" s="91">
        <f>IF(P14="","",IF(P14&lt;=$P$1,B14,""))</f>
        <v>46100</v>
      </c>
    </row>
    <row r="15" spans="1:18" ht="15.6" x14ac:dyDescent="0.3">
      <c r="A15" s="16" t="s">
        <v>19</v>
      </c>
      <c r="B15" s="58">
        <v>23820</v>
      </c>
      <c r="D15" s="105"/>
      <c r="E15" s="104"/>
      <c r="F15" s="99"/>
      <c r="H15" s="101" t="s">
        <v>233</v>
      </c>
      <c r="I15" s="103">
        <f>$E$3-3*$I$5</f>
        <v>-26480.623131777349</v>
      </c>
      <c r="J15" s="102">
        <f>$E$3+3*$I$5</f>
        <v>93995.433131777347</v>
      </c>
      <c r="P15" s="91">
        <f>IF(ISNUMBER(RANK(B15,$B$2:$B$201)),RANK(B15,$B$2:$B$201),"")</f>
        <v>129</v>
      </c>
      <c r="Q15" s="91">
        <f>IF(P15="","",IF(P15&gt;=$P$1,B15,""))</f>
        <v>23820</v>
      </c>
      <c r="R15" s="91" t="str">
        <f>IF(P15="","",IF(P15&lt;=$P$1,B15,""))</f>
        <v/>
      </c>
    </row>
    <row r="16" spans="1:18" ht="16.2" thickBot="1" x14ac:dyDescent="0.35">
      <c r="A16" s="16" t="s">
        <v>20</v>
      </c>
      <c r="B16" s="58">
        <v>26990</v>
      </c>
      <c r="D16" s="101" t="s">
        <v>232</v>
      </c>
      <c r="E16" s="100">
        <v>0.9</v>
      </c>
      <c r="F16" s="99"/>
      <c r="H16" s="98" t="s">
        <v>231</v>
      </c>
      <c r="I16" s="95"/>
      <c r="J16" s="97">
        <f>COUNTIF($B$2:$B$201,"&lt;"&amp;J15)-COUNTIF($B$2:$B$201,"&lt;"&amp;I15)</f>
        <v>197</v>
      </c>
      <c r="P16" s="91">
        <f>IF(ISNUMBER(RANK(B16,$B$2:$B$201)),RANK(B16,$B$2:$B$201),"")</f>
        <v>106</v>
      </c>
      <c r="Q16" s="91">
        <f>IF(P16="","",IF(P16&gt;=$P$1,B16,""))</f>
        <v>26990</v>
      </c>
      <c r="R16" s="91" t="str">
        <f>IF(P16="","",IF(P16&lt;=$P$1,B16,""))</f>
        <v/>
      </c>
    </row>
    <row r="17" spans="1:18" ht="16.2" thickBot="1" x14ac:dyDescent="0.35">
      <c r="A17" s="16" t="s">
        <v>21</v>
      </c>
      <c r="B17" s="58">
        <v>39640</v>
      </c>
      <c r="D17" s="96"/>
      <c r="E17" s="95" t="s">
        <v>230</v>
      </c>
      <c r="F17" s="94">
        <f>PERCENTILE(B2:B201,E16)</f>
        <v>63359.999999999993</v>
      </c>
      <c r="P17" s="91">
        <f>IF(ISNUMBER(RANK(B17,$B$2:$B$201)),RANK(B17,$B$2:$B$201),"")</f>
        <v>47</v>
      </c>
      <c r="Q17" s="91" t="str">
        <f>IF(P17="","",IF(P17&gt;=$P$1,B17,""))</f>
        <v/>
      </c>
      <c r="R17" s="91">
        <f>IF(P17="","",IF(P17&lt;=$P$1,B17,""))</f>
        <v>39640</v>
      </c>
    </row>
    <row r="18" spans="1:18" x14ac:dyDescent="0.25">
      <c r="A18" s="16" t="s">
        <v>22</v>
      </c>
      <c r="B18" s="58">
        <v>49690</v>
      </c>
      <c r="P18" s="91">
        <f>IF(ISNUMBER(RANK(B18,$B$2:$B$201)),RANK(B18,$B$2:$B$201),"")</f>
        <v>31</v>
      </c>
      <c r="Q18" s="91" t="str">
        <f>IF(P18="","",IF(P18&gt;=$P$1,B18,""))</f>
        <v/>
      </c>
      <c r="R18" s="91">
        <f>IF(P18="","",IF(P18&lt;=$P$1,B18,""))</f>
        <v>49690</v>
      </c>
    </row>
    <row r="19" spans="1:18" x14ac:dyDescent="0.25">
      <c r="A19" s="16" t="s">
        <v>23</v>
      </c>
      <c r="B19" s="58">
        <v>69190</v>
      </c>
      <c r="D19" s="53" t="s">
        <v>316</v>
      </c>
      <c r="P19" s="91">
        <f>IF(ISNUMBER(RANK(B19,$B$2:$B$201)),RANK(B19,$B$2:$B$201),"")</f>
        <v>18</v>
      </c>
      <c r="Q19" s="91" t="str">
        <f>IF(P19="","",IF(P19&gt;=$P$1,B19,""))</f>
        <v/>
      </c>
      <c r="R19" s="91">
        <f>IF(P19="","",IF(P19&lt;=$P$1,B19,""))</f>
        <v>69190</v>
      </c>
    </row>
    <row r="20" spans="1:18" x14ac:dyDescent="0.25">
      <c r="A20" s="16" t="s">
        <v>24</v>
      </c>
      <c r="B20" s="58">
        <v>30795</v>
      </c>
      <c r="D20" s="53" t="s">
        <v>317</v>
      </c>
      <c r="P20" s="91">
        <f>IF(ISNUMBER(RANK(B20,$B$2:$B$201)),RANK(B20,$B$2:$B$201),"")</f>
        <v>86</v>
      </c>
      <c r="Q20" s="91" t="str">
        <f>IF(P20="","",IF(P20&gt;=$P$1,B20,""))</f>
        <v/>
      </c>
      <c r="R20" s="91">
        <f>IF(P20="","",IF(P20&lt;=$P$1,B20,""))</f>
        <v>30795</v>
      </c>
    </row>
    <row r="21" spans="1:18" x14ac:dyDescent="0.25">
      <c r="A21" s="16" t="s">
        <v>25</v>
      </c>
      <c r="B21" s="58">
        <v>30245</v>
      </c>
      <c r="D21" s="53" t="s">
        <v>318</v>
      </c>
      <c r="P21" s="91">
        <f>IF(ISNUMBER(RANK(B21,$B$2:$B$201)),RANK(B21,$B$2:$B$201),"")</f>
        <v>88</v>
      </c>
      <c r="Q21" s="91" t="str">
        <f>IF(P21="","",IF(P21&gt;=$P$1,B21,""))</f>
        <v/>
      </c>
      <c r="R21" s="91">
        <f>IF(P21="","",IF(P21&lt;=$P$1,B21,""))</f>
        <v>30245</v>
      </c>
    </row>
    <row r="22" spans="1:18" x14ac:dyDescent="0.25">
      <c r="A22" s="16" t="s">
        <v>26</v>
      </c>
      <c r="B22" s="58">
        <v>69195</v>
      </c>
      <c r="D22" s="53" t="s">
        <v>319</v>
      </c>
      <c r="P22" s="91">
        <f>IF(ISNUMBER(RANK(B22,$B$2:$B$201)),RANK(B22,$B$2:$B$201),"")</f>
        <v>17</v>
      </c>
      <c r="Q22" s="91" t="str">
        <f>IF(P22="","",IF(P22&gt;=$P$1,B22,""))</f>
        <v/>
      </c>
      <c r="R22" s="91">
        <f>IF(P22="","",IF(P22&lt;=$P$1,B22,""))</f>
        <v>69195</v>
      </c>
    </row>
    <row r="23" spans="1:18" x14ac:dyDescent="0.25">
      <c r="A23" s="16" t="s">
        <v>27</v>
      </c>
      <c r="B23" s="58">
        <v>73195</v>
      </c>
      <c r="P23" s="91">
        <f>IF(ISNUMBER(RANK(B23,$B$2:$B$201)),RANK(B23,$B$2:$B$201),"")</f>
        <v>15</v>
      </c>
      <c r="Q23" s="91" t="str">
        <f>IF(P23="","",IF(P23&gt;=$P$1,B23,""))</f>
        <v/>
      </c>
      <c r="R23" s="91">
        <f>IF(P23="","",IF(P23&lt;=$P$1,B23,""))</f>
        <v>73195</v>
      </c>
    </row>
    <row r="24" spans="1:18" x14ac:dyDescent="0.25">
      <c r="A24" s="16" t="s">
        <v>28</v>
      </c>
      <c r="B24" s="58">
        <v>22180</v>
      </c>
      <c r="P24" s="91">
        <f>IF(ISNUMBER(RANK(B24,$B$2:$B$201)),RANK(B24,$B$2:$B$201),"")</f>
        <v>143</v>
      </c>
      <c r="Q24" s="91">
        <f>IF(P24="","",IF(P24&gt;=$P$1,B24,""))</f>
        <v>22180</v>
      </c>
      <c r="R24" s="91" t="str">
        <f>IF(P24="","",IF(P24&lt;=$P$1,B24,""))</f>
        <v/>
      </c>
    </row>
    <row r="25" spans="1:18" x14ac:dyDescent="0.25">
      <c r="A25" s="16" t="s">
        <v>29</v>
      </c>
      <c r="B25" s="58">
        <v>32245</v>
      </c>
      <c r="P25" s="91">
        <f>IF(ISNUMBER(RANK(B25,$B$2:$B$201)),RANK(B25,$B$2:$B$201),"")</f>
        <v>79</v>
      </c>
      <c r="Q25" s="91" t="str">
        <f>IF(P25="","",IF(P25&gt;=$P$1,B25,""))</f>
        <v/>
      </c>
      <c r="R25" s="91">
        <f>IF(P25="","",IF(P25&lt;=$P$1,B25,""))</f>
        <v>32245</v>
      </c>
    </row>
    <row r="26" spans="1:18" ht="15.6" thickBot="1" x14ac:dyDescent="0.3">
      <c r="A26" s="16" t="s">
        <v>30</v>
      </c>
      <c r="B26" s="58">
        <v>35545</v>
      </c>
      <c r="P26" s="91">
        <f>IF(ISNUMBER(RANK(B26,$B$2:$B$201)),RANK(B26,$B$2:$B$201),"")</f>
        <v>59</v>
      </c>
      <c r="Q26" s="91" t="str">
        <f>IF(P26="","",IF(P26&gt;=$P$1,B26,""))</f>
        <v/>
      </c>
      <c r="R26" s="91">
        <f>IF(P26="","",IF(P26&lt;=$P$1,B26,""))</f>
        <v>35545</v>
      </c>
    </row>
    <row r="27" spans="1:18" ht="15.6" thickBot="1" x14ac:dyDescent="0.3">
      <c r="A27" s="16" t="s">
        <v>31</v>
      </c>
      <c r="B27" s="58">
        <v>45445</v>
      </c>
      <c r="H27" s="93"/>
      <c r="I27" s="76" t="s">
        <v>220</v>
      </c>
      <c r="J27" s="92"/>
      <c r="P27" s="91">
        <f>IF(ISNUMBER(RANK(B27,$B$2:$B$201)),RANK(B27,$B$2:$B$201),"")</f>
        <v>36</v>
      </c>
      <c r="Q27" s="91" t="str">
        <f>IF(P27="","",IF(P27&gt;=$P$1,B27,""))</f>
        <v/>
      </c>
      <c r="R27" s="91">
        <f>IF(P27="","",IF(P27&lt;=$P$1,B27,""))</f>
        <v>45445</v>
      </c>
    </row>
    <row r="28" spans="1:18" x14ac:dyDescent="0.25">
      <c r="A28" s="16" t="s">
        <v>32</v>
      </c>
      <c r="B28" s="58">
        <v>11690</v>
      </c>
      <c r="P28" s="91">
        <f>IF(ISNUMBER(RANK(B28,$B$2:$B$201)),RANK(B28,$B$2:$B$201),"")</f>
        <v>198</v>
      </c>
      <c r="Q28" s="91">
        <f>IF(P28="","",IF(P28&gt;=$P$1,B28,""))</f>
        <v>11690</v>
      </c>
      <c r="R28" s="91" t="str">
        <f>IF(P28="","",IF(P28&lt;=$P$1,B28,""))</f>
        <v/>
      </c>
    </row>
    <row r="29" spans="1:18" x14ac:dyDescent="0.25">
      <c r="A29" s="16" t="s">
        <v>33</v>
      </c>
      <c r="B29" s="58">
        <v>14610</v>
      </c>
      <c r="P29" s="91">
        <f>IF(ISNUMBER(RANK(B29,$B$2:$B$201)),RANK(B29,$B$2:$B$201),"")</f>
        <v>187</v>
      </c>
      <c r="Q29" s="91">
        <f>IF(P29="","",IF(P29&gt;=$P$1,B29,""))</f>
        <v>14610</v>
      </c>
      <c r="R29" s="91" t="str">
        <f>IF(P29="","",IF(P29&lt;=$P$1,B29,""))</f>
        <v/>
      </c>
    </row>
    <row r="30" spans="1:18" x14ac:dyDescent="0.25">
      <c r="A30" s="16" t="s">
        <v>34</v>
      </c>
      <c r="B30" s="58">
        <v>14810</v>
      </c>
      <c r="P30" s="91">
        <f>IF(ISNUMBER(RANK(B30,$B$2:$B$201)),RANK(B30,$B$2:$B$201),"")</f>
        <v>185</v>
      </c>
      <c r="Q30" s="91">
        <f>IF(P30="","",IF(P30&gt;=$P$1,B30,""))</f>
        <v>14810</v>
      </c>
      <c r="R30" s="91" t="str">
        <f>IF(P30="","",IF(P30&lt;=$P$1,B30,""))</f>
        <v/>
      </c>
    </row>
    <row r="31" spans="1:18" x14ac:dyDescent="0.25">
      <c r="A31" s="16" t="s">
        <v>35</v>
      </c>
      <c r="B31" s="58">
        <v>16385</v>
      </c>
      <c r="P31" s="91">
        <f>IF(ISNUMBER(RANK(B31,$B$2:$B$201)),RANK(B31,$B$2:$B$201),"")</f>
        <v>178</v>
      </c>
      <c r="Q31" s="91">
        <f>IF(P31="","",IF(P31&gt;=$P$1,B31,""))</f>
        <v>16385</v>
      </c>
      <c r="R31" s="91" t="str">
        <f>IF(P31="","",IF(P31&lt;=$P$1,B31,""))</f>
        <v/>
      </c>
    </row>
    <row r="32" spans="1:18" x14ac:dyDescent="0.25">
      <c r="A32" s="16" t="s">
        <v>36</v>
      </c>
      <c r="B32" s="58">
        <v>21900</v>
      </c>
      <c r="P32" s="91">
        <f>IF(ISNUMBER(RANK(B32,$B$2:$B$201)),RANK(B32,$B$2:$B$201),"")</f>
        <v>147</v>
      </c>
      <c r="Q32" s="91">
        <f>IF(P32="","",IF(P32&gt;=$P$1,B32,""))</f>
        <v>21900</v>
      </c>
      <c r="R32" s="91" t="str">
        <f>IF(P32="","",IF(P32&lt;=$P$1,B32,""))</f>
        <v/>
      </c>
    </row>
    <row r="33" spans="1:18" x14ac:dyDescent="0.25">
      <c r="A33" s="16" t="s">
        <v>37</v>
      </c>
      <c r="B33" s="58">
        <v>27995</v>
      </c>
      <c r="P33" s="91">
        <f>IF(ISNUMBER(RANK(B33,$B$2:$B$201)),RANK(B33,$B$2:$B$201),"")</f>
        <v>98</v>
      </c>
      <c r="Q33" s="91" t="str">
        <f>IF(P33="","",IF(P33&gt;=$P$1,B33,""))</f>
        <v/>
      </c>
      <c r="R33" s="91">
        <f>IF(P33="","",IF(P33&lt;=$P$1,B33,""))</f>
        <v>27995</v>
      </c>
    </row>
    <row r="34" spans="1:18" x14ac:dyDescent="0.25">
      <c r="A34" s="16" t="s">
        <v>38</v>
      </c>
      <c r="B34" s="58">
        <v>23495</v>
      </c>
      <c r="P34" s="91">
        <f>IF(ISNUMBER(RANK(B34,$B$2:$B$201)),RANK(B34,$B$2:$B$201),"")</f>
        <v>132</v>
      </c>
      <c r="Q34" s="91">
        <f>IF(P34="","",IF(P34&gt;=$P$1,B34,""))</f>
        <v>23495</v>
      </c>
      <c r="R34" s="91" t="str">
        <f>IF(P34="","",IF(P34&lt;=$P$1,B34,""))</f>
        <v/>
      </c>
    </row>
    <row r="35" spans="1:18" x14ac:dyDescent="0.25">
      <c r="A35" s="16" t="s">
        <v>39</v>
      </c>
      <c r="B35" s="58">
        <v>25955</v>
      </c>
      <c r="P35" s="91">
        <f>IF(ISNUMBER(RANK(B35,$B$2:$B$201)),RANK(B35,$B$2:$B$201),"")</f>
        <v>114</v>
      </c>
      <c r="Q35" s="91">
        <f>IF(P35="","",IF(P35&gt;=$P$1,B35,""))</f>
        <v>25955</v>
      </c>
      <c r="R35" s="91" t="str">
        <f>IF(P35="","",IF(P35&lt;=$P$1,B35,""))</f>
        <v/>
      </c>
    </row>
    <row r="36" spans="1:18" x14ac:dyDescent="0.25">
      <c r="A36" s="16" t="s">
        <v>40</v>
      </c>
      <c r="B36" s="58">
        <v>29865</v>
      </c>
      <c r="P36" s="91">
        <f>IF(ISNUMBER(RANK(B36,$B$2:$B$201)),RANK(B36,$B$2:$B$201),"")</f>
        <v>91</v>
      </c>
      <c r="Q36" s="91" t="str">
        <f>IF(P36="","",IF(P36&gt;=$P$1,B36,""))</f>
        <v/>
      </c>
      <c r="R36" s="91">
        <f>IF(P36="","",IF(P36&lt;=$P$1,B36,""))</f>
        <v>29865</v>
      </c>
    </row>
    <row r="37" spans="1:18" x14ac:dyDescent="0.25">
      <c r="A37" s="16" t="s">
        <v>41</v>
      </c>
      <c r="B37" s="58">
        <v>33295</v>
      </c>
      <c r="P37" s="91">
        <f>IF(ISNUMBER(RANK(B37,$B$2:$B$201)),RANK(B37,$B$2:$B$201),"")</f>
        <v>69</v>
      </c>
      <c r="Q37" s="91" t="str">
        <f>IF(P37="","",IF(P37&gt;=$P$1,B37,""))</f>
        <v/>
      </c>
      <c r="R37" s="91">
        <f>IF(P37="","",IF(P37&lt;=$P$1,B37,""))</f>
        <v>33295</v>
      </c>
    </row>
    <row r="38" spans="1:18" x14ac:dyDescent="0.25">
      <c r="A38" s="16" t="s">
        <v>42</v>
      </c>
      <c r="B38" s="58">
        <v>26860</v>
      </c>
      <c r="P38" s="91">
        <f>IF(ISNUMBER(RANK(B38,$B$2:$B$201)),RANK(B38,$B$2:$B$201),"")</f>
        <v>109</v>
      </c>
      <c r="Q38" s="91">
        <f>IF(P38="","",IF(P38&gt;=$P$1,B38,""))</f>
        <v>26860</v>
      </c>
      <c r="R38" s="91" t="str">
        <f>IF(P38="","",IF(P38&lt;=$P$1,B38,""))</f>
        <v/>
      </c>
    </row>
    <row r="39" spans="1:18" x14ac:dyDescent="0.25">
      <c r="A39" s="16" t="s">
        <v>43</v>
      </c>
      <c r="B39" s="58">
        <v>22000</v>
      </c>
      <c r="P39" s="91">
        <f>IF(ISNUMBER(RANK(B39,$B$2:$B$201)),RANK(B39,$B$2:$B$201),"")</f>
        <v>145</v>
      </c>
      <c r="Q39" s="91">
        <f>IF(P39="","",IF(P39&gt;=$P$1,B39,""))</f>
        <v>22000</v>
      </c>
      <c r="R39" s="91" t="str">
        <f>IF(P39="","",IF(P39&lt;=$P$1,B39,""))</f>
        <v/>
      </c>
    </row>
    <row r="40" spans="1:18" x14ac:dyDescent="0.25">
      <c r="A40" s="16" t="s">
        <v>44</v>
      </c>
      <c r="B40" s="58">
        <v>19090</v>
      </c>
      <c r="P40" s="91">
        <f>IF(ISNUMBER(RANK(B40,$B$2:$B$201)),RANK(B40,$B$2:$B$201),"")</f>
        <v>167</v>
      </c>
      <c r="Q40" s="91">
        <f>IF(P40="","",IF(P40&gt;=$P$1,B40,""))</f>
        <v>19090</v>
      </c>
      <c r="R40" s="91" t="str">
        <f>IF(P40="","",IF(P40&lt;=$P$1,B40,""))</f>
        <v/>
      </c>
    </row>
    <row r="41" spans="1:18" x14ac:dyDescent="0.25">
      <c r="A41" s="16" t="s">
        <v>45</v>
      </c>
      <c r="B41" s="58">
        <v>30950</v>
      </c>
      <c r="P41" s="91">
        <f>IF(ISNUMBER(RANK(B41,$B$2:$B$201)),RANK(B41,$B$2:$B$201),"")</f>
        <v>83</v>
      </c>
      <c r="Q41" s="91" t="str">
        <f>IF(P41="","",IF(P41&gt;=$P$1,B41,""))</f>
        <v/>
      </c>
      <c r="R41" s="91">
        <f>IF(P41="","",IF(P41&lt;=$P$1,B41,""))</f>
        <v>30950</v>
      </c>
    </row>
    <row r="42" spans="1:18" x14ac:dyDescent="0.25">
      <c r="A42" s="16" t="s">
        <v>46</v>
      </c>
      <c r="B42" s="58">
        <v>24885</v>
      </c>
      <c r="P42" s="91">
        <f>IF(ISNUMBER(RANK(B42,$B$2:$B$201)),RANK(B42,$B$2:$B$201),"")</f>
        <v>123</v>
      </c>
      <c r="Q42" s="91">
        <f>IF(P42="","",IF(P42&gt;=$P$1,B42,""))</f>
        <v>24885</v>
      </c>
      <c r="R42" s="91" t="str">
        <f>IF(P42="","",IF(P42&lt;=$P$1,B42,""))</f>
        <v/>
      </c>
    </row>
    <row r="43" spans="1:18" x14ac:dyDescent="0.25">
      <c r="A43" s="16" t="s">
        <v>47</v>
      </c>
      <c r="B43" s="58">
        <v>22035</v>
      </c>
      <c r="P43" s="91">
        <f>IF(ISNUMBER(RANK(B43,$B$2:$B$201)),RANK(B43,$B$2:$B$201),"")</f>
        <v>144</v>
      </c>
      <c r="Q43" s="91">
        <f>IF(P43="","",IF(P43&gt;=$P$1,B43,""))</f>
        <v>22035</v>
      </c>
      <c r="R43" s="91" t="str">
        <f>IF(P43="","",IF(P43&lt;=$P$1,B43,""))</f>
        <v/>
      </c>
    </row>
    <row r="44" spans="1:18" x14ac:dyDescent="0.25">
      <c r="A44" s="16" t="s">
        <v>48</v>
      </c>
      <c r="B44" s="58">
        <v>13670</v>
      </c>
      <c r="P44" s="91">
        <f>IF(ISNUMBER(RANK(B44,$B$2:$B$201)),RANK(B44,$B$2:$B$201),"")</f>
        <v>192</v>
      </c>
      <c r="Q44" s="91">
        <f>IF(P44="","",IF(P44&gt;=$P$1,B44,""))</f>
        <v>13670</v>
      </c>
      <c r="R44" s="91" t="str">
        <f>IF(P44="","",IF(P44&lt;=$P$1,B44,""))</f>
        <v/>
      </c>
    </row>
    <row r="45" spans="1:18" x14ac:dyDescent="0.25">
      <c r="A45" s="16" t="s">
        <v>49</v>
      </c>
      <c r="B45" s="58">
        <v>18820</v>
      </c>
      <c r="P45" s="91">
        <f>IF(ISNUMBER(RANK(B45,$B$2:$B$201)),RANK(B45,$B$2:$B$201),"")</f>
        <v>170</v>
      </c>
      <c r="Q45" s="91">
        <f>IF(P45="","",IF(P45&gt;=$P$1,B45,""))</f>
        <v>18820</v>
      </c>
      <c r="R45" s="91" t="str">
        <f>IF(P45="","",IF(P45&lt;=$P$1,B45,""))</f>
        <v/>
      </c>
    </row>
    <row r="46" spans="1:18" x14ac:dyDescent="0.25">
      <c r="A46" s="16" t="s">
        <v>50</v>
      </c>
      <c r="B46" s="58">
        <v>24345</v>
      </c>
      <c r="P46" s="91">
        <f>IF(ISNUMBER(RANK(B46,$B$2:$B$201)),RANK(B46,$B$2:$B$201),"")</f>
        <v>127</v>
      </c>
      <c r="Q46" s="91">
        <f>IF(P46="","",IF(P46&gt;=$P$1,B46,""))</f>
        <v>24345</v>
      </c>
      <c r="R46" s="91" t="str">
        <f>IF(P46="","",IF(P46&lt;=$P$1,B46,""))</f>
        <v/>
      </c>
    </row>
    <row r="47" spans="1:18" x14ac:dyDescent="0.25">
      <c r="A47" s="16" t="s">
        <v>51</v>
      </c>
      <c r="B47" s="58">
        <v>27370</v>
      </c>
      <c r="P47" s="91">
        <f>IF(ISNUMBER(RANK(B47,$B$2:$B$201)),RANK(B47,$B$2:$B$201),"")</f>
        <v>102</v>
      </c>
      <c r="Q47" s="91">
        <f>IF(P47="","",IF(P47&gt;=$P$1,B47,""))</f>
        <v>27370</v>
      </c>
      <c r="R47" s="91" t="str">
        <f>IF(P47="","",IF(P47&lt;=$P$1,B47,""))</f>
        <v/>
      </c>
    </row>
    <row r="48" spans="1:18" x14ac:dyDescent="0.25">
      <c r="A48" s="16" t="s">
        <v>52</v>
      </c>
      <c r="B48" s="58">
        <v>15460</v>
      </c>
      <c r="P48" s="91">
        <f>IF(ISNUMBER(RANK(B48,$B$2:$B$201)),RANK(B48,$B$2:$B$201),"")</f>
        <v>182</v>
      </c>
      <c r="Q48" s="91">
        <f>IF(P48="","",IF(P48&gt;=$P$1,B48,""))</f>
        <v>15460</v>
      </c>
      <c r="R48" s="91" t="str">
        <f>IF(P48="","",IF(P48&lt;=$P$1,B48,""))</f>
        <v/>
      </c>
    </row>
    <row r="49" spans="1:18" x14ac:dyDescent="0.25">
      <c r="A49" s="16" t="s">
        <v>53</v>
      </c>
      <c r="B49" s="58">
        <v>19135</v>
      </c>
      <c r="P49" s="91">
        <f>IF(ISNUMBER(RANK(B49,$B$2:$B$201)),RANK(B49,$B$2:$B$201),"")</f>
        <v>166</v>
      </c>
      <c r="Q49" s="91">
        <f>IF(P49="","",IF(P49&gt;=$P$1,B49,""))</f>
        <v>19135</v>
      </c>
      <c r="R49" s="91" t="str">
        <f>IF(P49="","",IF(P49&lt;=$P$1,B49,""))</f>
        <v/>
      </c>
    </row>
    <row r="50" spans="1:18" x14ac:dyDescent="0.25">
      <c r="A50" s="16" t="s">
        <v>54</v>
      </c>
      <c r="B50" s="58">
        <v>22735</v>
      </c>
      <c r="P50" s="91">
        <f>IF(ISNUMBER(RANK(B50,$B$2:$B$201)),RANK(B50,$B$2:$B$201),"")</f>
        <v>135</v>
      </c>
      <c r="Q50" s="91">
        <f>IF(P50="","",IF(P50&gt;=$P$1,B50,""))</f>
        <v>22735</v>
      </c>
      <c r="R50" s="91" t="str">
        <f>IF(P50="","",IF(P50&lt;=$P$1,B50,""))</f>
        <v/>
      </c>
    </row>
    <row r="51" spans="1:18" x14ac:dyDescent="0.25">
      <c r="A51" s="16" t="s">
        <v>55</v>
      </c>
      <c r="B51" s="58">
        <v>22260</v>
      </c>
      <c r="P51" s="91">
        <f>IF(ISNUMBER(RANK(B51,$B$2:$B$201)),RANK(B51,$B$2:$B$201),"")</f>
        <v>141</v>
      </c>
      <c r="Q51" s="91">
        <f>IF(P51="","",IF(P51&gt;=$P$1,B51,""))</f>
        <v>22260</v>
      </c>
      <c r="R51" s="91" t="str">
        <f>IF(P51="","",IF(P51&lt;=$P$1,B51,""))</f>
        <v/>
      </c>
    </row>
    <row r="52" spans="1:18" x14ac:dyDescent="0.25">
      <c r="A52" s="16" t="s">
        <v>56</v>
      </c>
      <c r="B52" s="58">
        <v>26960</v>
      </c>
      <c r="P52" s="91">
        <f>IF(ISNUMBER(RANK(B52,$B$2:$B$201)),RANK(B52,$B$2:$B$201),"")</f>
        <v>107</v>
      </c>
      <c r="Q52" s="91">
        <f>IF(P52="","",IF(P52&gt;=$P$1,B52,""))</f>
        <v>26960</v>
      </c>
      <c r="R52" s="91" t="str">
        <f>IF(P52="","",IF(P52&lt;=$P$1,B52,""))</f>
        <v/>
      </c>
    </row>
    <row r="53" spans="1:18" x14ac:dyDescent="0.25">
      <c r="A53" s="16" t="s">
        <v>57</v>
      </c>
      <c r="B53" s="58">
        <v>19860</v>
      </c>
      <c r="P53" s="91">
        <f>IF(ISNUMBER(RANK(B53,$B$2:$B$201)),RANK(B53,$B$2:$B$201),"")</f>
        <v>162</v>
      </c>
      <c r="Q53" s="91">
        <f>IF(P53="","",IF(P53&gt;=$P$1,B53,""))</f>
        <v>19860</v>
      </c>
      <c r="R53" s="91" t="str">
        <f>IF(P53="","",IF(P53&lt;=$P$1,B53,""))</f>
        <v/>
      </c>
    </row>
    <row r="54" spans="1:18" x14ac:dyDescent="0.25">
      <c r="A54" s="16" t="s">
        <v>58</v>
      </c>
      <c r="B54" s="58">
        <v>14170</v>
      </c>
      <c r="P54" s="91">
        <f>IF(ISNUMBER(RANK(B54,$B$2:$B$201)),RANK(B54,$B$2:$B$201),"")</f>
        <v>190</v>
      </c>
      <c r="Q54" s="91">
        <f>IF(P54="","",IF(P54&gt;=$P$1,B54,""))</f>
        <v>14170</v>
      </c>
      <c r="R54" s="91" t="str">
        <f>IF(P54="","",IF(P54&lt;=$P$1,B54,""))</f>
        <v/>
      </c>
    </row>
    <row r="55" spans="1:18" x14ac:dyDescent="0.25">
      <c r="A55" s="16" t="s">
        <v>59</v>
      </c>
      <c r="B55" s="58">
        <v>20140</v>
      </c>
      <c r="P55" s="91">
        <f>IF(ISNUMBER(RANK(B55,$B$2:$B$201)),RANK(B55,$B$2:$B$201),"")</f>
        <v>160</v>
      </c>
      <c r="Q55" s="91">
        <f>IF(P55="","",IF(P55&gt;=$P$1,B55,""))</f>
        <v>20140</v>
      </c>
      <c r="R55" s="91" t="str">
        <f>IF(P55="","",IF(P55&lt;=$P$1,B55,""))</f>
        <v/>
      </c>
    </row>
    <row r="56" spans="1:18" x14ac:dyDescent="0.25">
      <c r="A56" s="16" t="s">
        <v>60</v>
      </c>
      <c r="B56" s="58">
        <v>19490</v>
      </c>
      <c r="P56" s="91">
        <f>IF(ISNUMBER(RANK(B56,$B$2:$B$201)),RANK(B56,$B$2:$B$201),"")</f>
        <v>165</v>
      </c>
      <c r="Q56" s="91">
        <f>IF(P56="","",IF(P56&gt;=$P$1,B56,""))</f>
        <v>19490</v>
      </c>
      <c r="R56" s="91" t="str">
        <f>IF(P56="","",IF(P56&lt;=$P$1,B56,""))</f>
        <v/>
      </c>
    </row>
    <row r="57" spans="1:18" x14ac:dyDescent="0.25">
      <c r="A57" s="16" t="s">
        <v>61</v>
      </c>
      <c r="B57" s="58">
        <v>10539</v>
      </c>
      <c r="P57" s="91">
        <f>IF(ISNUMBER(RANK(B57,$B$2:$B$201)),RANK(B57,$B$2:$B$201),"")</f>
        <v>199</v>
      </c>
      <c r="Q57" s="91">
        <f>IF(P57="","",IF(P57&gt;=$P$1,B57,""))</f>
        <v>10539</v>
      </c>
      <c r="R57" s="91" t="str">
        <f>IF(P57="","",IF(P57&lt;=$P$1,B57,""))</f>
        <v/>
      </c>
    </row>
    <row r="58" spans="1:18" x14ac:dyDescent="0.25">
      <c r="A58" s="16" t="s">
        <v>62</v>
      </c>
      <c r="B58" s="58">
        <v>11939</v>
      </c>
      <c r="P58" s="91">
        <f>IF(ISNUMBER(RANK(B58,$B$2:$B$201)),RANK(B58,$B$2:$B$201),"")</f>
        <v>196</v>
      </c>
      <c r="Q58" s="91">
        <f>IF(P58="","",IF(P58&gt;=$P$1,B58,""))</f>
        <v>11939</v>
      </c>
      <c r="R58" s="91" t="str">
        <f>IF(P58="","",IF(P58&lt;=$P$1,B58,""))</f>
        <v/>
      </c>
    </row>
    <row r="59" spans="1:18" x14ac:dyDescent="0.25">
      <c r="A59" s="16" t="s">
        <v>63</v>
      </c>
      <c r="B59" s="58">
        <v>15389</v>
      </c>
      <c r="P59" s="91">
        <f>IF(ISNUMBER(RANK(B59,$B$2:$B$201)),RANK(B59,$B$2:$B$201),"")</f>
        <v>183</v>
      </c>
      <c r="Q59" s="91">
        <f>IF(P59="","",IF(P59&gt;=$P$1,B59,""))</f>
        <v>15389</v>
      </c>
      <c r="R59" s="91" t="str">
        <f>IF(P59="","",IF(P59&lt;=$P$1,B59,""))</f>
        <v/>
      </c>
    </row>
    <row r="60" spans="1:18" x14ac:dyDescent="0.25">
      <c r="A60" s="16" t="s">
        <v>64</v>
      </c>
      <c r="B60" s="58">
        <v>20339</v>
      </c>
      <c r="P60" s="91">
        <f>IF(ISNUMBER(RANK(B60,$B$2:$B$201)),RANK(B60,$B$2:$B$201),"")</f>
        <v>156</v>
      </c>
      <c r="Q60" s="91">
        <f>IF(P60="","",IF(P60&gt;=$P$1,B60,""))</f>
        <v>20339</v>
      </c>
      <c r="R60" s="91" t="str">
        <f>IF(P60="","",IF(P60&lt;=$P$1,B60,""))</f>
        <v/>
      </c>
    </row>
    <row r="61" spans="1:18" x14ac:dyDescent="0.25">
      <c r="A61" s="16" t="s">
        <v>65</v>
      </c>
      <c r="B61" s="58">
        <v>24589</v>
      </c>
      <c r="P61" s="91">
        <f>IF(ISNUMBER(RANK(B61,$B$2:$B$201)),RANK(B61,$B$2:$B$201),"")</f>
        <v>125</v>
      </c>
      <c r="Q61" s="91">
        <f>IF(P61="","",IF(P61&gt;=$P$1,B61,""))</f>
        <v>24589</v>
      </c>
      <c r="R61" s="91" t="str">
        <f>IF(P61="","",IF(P61&lt;=$P$1,B61,""))</f>
        <v/>
      </c>
    </row>
    <row r="62" spans="1:18" x14ac:dyDescent="0.25">
      <c r="A62" s="16" t="s">
        <v>66</v>
      </c>
      <c r="B62" s="58">
        <v>26189</v>
      </c>
      <c r="P62" s="91">
        <f>IF(ISNUMBER(RANK(B62,$B$2:$B$201)),RANK(B62,$B$2:$B$201),"")</f>
        <v>112</v>
      </c>
      <c r="Q62" s="91">
        <f>IF(P62="","",IF(P62&gt;=$P$1,B62,""))</f>
        <v>26189</v>
      </c>
      <c r="R62" s="91" t="str">
        <f>IF(P62="","",IF(P62&lt;=$P$1,B62,""))</f>
        <v/>
      </c>
    </row>
    <row r="63" spans="1:18" x14ac:dyDescent="0.25">
      <c r="A63" s="16" t="s">
        <v>67</v>
      </c>
      <c r="B63" s="58">
        <v>32445</v>
      </c>
      <c r="P63" s="91">
        <f>IF(ISNUMBER(RANK(B63,$B$2:$B$201)),RANK(B63,$B$2:$B$201),"")</f>
        <v>77</v>
      </c>
      <c r="Q63" s="91" t="str">
        <f>IF(P63="","",IF(P63&gt;=$P$1,B63,""))</f>
        <v/>
      </c>
      <c r="R63" s="91">
        <f>IF(P63="","",IF(P63&lt;=$P$1,B63,""))</f>
        <v>32445</v>
      </c>
    </row>
    <row r="64" spans="1:18" x14ac:dyDescent="0.25">
      <c r="A64" s="16" t="s">
        <v>68</v>
      </c>
      <c r="B64" s="58">
        <v>28495</v>
      </c>
      <c r="P64" s="91">
        <f>IF(ISNUMBER(RANK(B64,$B$2:$B$201)),RANK(B64,$B$2:$B$201),"")</f>
        <v>97</v>
      </c>
      <c r="Q64" s="91" t="str">
        <f>IF(P64="","",IF(P64&gt;=$P$1,B64,""))</f>
        <v/>
      </c>
      <c r="R64" s="91">
        <f>IF(P64="","",IF(P64&lt;=$P$1,B64,""))</f>
        <v>28495</v>
      </c>
    </row>
    <row r="65" spans="1:18" x14ac:dyDescent="0.25">
      <c r="A65" s="16" t="s">
        <v>69</v>
      </c>
      <c r="B65" s="58">
        <v>42845</v>
      </c>
      <c r="P65" s="91">
        <f>IF(ISNUMBER(RANK(B65,$B$2:$B$201)),RANK(B65,$B$2:$B$201),"")</f>
        <v>42</v>
      </c>
      <c r="Q65" s="91" t="str">
        <f>IF(P65="","",IF(P65&gt;=$P$1,B65,""))</f>
        <v/>
      </c>
      <c r="R65" s="91">
        <f>IF(P65="","",IF(P65&lt;=$P$1,B65,""))</f>
        <v>42845</v>
      </c>
    </row>
    <row r="66" spans="1:18" x14ac:dyDescent="0.25">
      <c r="A66" s="16" t="s">
        <v>70</v>
      </c>
      <c r="B66" s="58">
        <v>43895</v>
      </c>
      <c r="P66" s="91">
        <f>IF(ISNUMBER(RANK(B66,$B$2:$B$201)),RANK(B66,$B$2:$B$201),"")</f>
        <v>38</v>
      </c>
      <c r="Q66" s="91" t="str">
        <f>IF(P66="","",IF(P66&gt;=$P$1,B66,""))</f>
        <v/>
      </c>
      <c r="R66" s="91">
        <f>IF(P66="","",IF(P66&lt;=$P$1,B66,""))</f>
        <v>43895</v>
      </c>
    </row>
    <row r="67" spans="1:18" x14ac:dyDescent="0.25">
      <c r="A67" s="16" t="s">
        <v>71</v>
      </c>
      <c r="B67" s="58">
        <v>68995</v>
      </c>
      <c r="P67" s="91">
        <f>IF(ISNUMBER(RANK(B67,$B$2:$B$201)),RANK(B67,$B$2:$B$201),"")</f>
        <v>19</v>
      </c>
      <c r="Q67" s="91" t="str">
        <f>IF(P67="","",IF(P67&gt;=$P$1,B67,""))</f>
        <v/>
      </c>
      <c r="R67" s="91">
        <f>IF(P67="","",IF(P67&lt;=$P$1,B67,""))</f>
        <v>68995</v>
      </c>
    </row>
    <row r="68" spans="1:18" x14ac:dyDescent="0.25">
      <c r="A68" s="16" t="s">
        <v>72</v>
      </c>
      <c r="B68" s="58">
        <v>74995</v>
      </c>
      <c r="P68" s="91">
        <f>IF(ISNUMBER(RANK(B68,$B$2:$B$201)),RANK(B68,$B$2:$B$201),"")</f>
        <v>13</v>
      </c>
      <c r="Q68" s="91" t="str">
        <f>IF(P68="","",IF(P68&gt;=$P$1,B68,""))</f>
        <v/>
      </c>
      <c r="R68" s="91">
        <f>IF(P68="","",IF(P68&lt;=$P$1,B68,""))</f>
        <v>74995</v>
      </c>
    </row>
    <row r="69" spans="1:18" x14ac:dyDescent="0.25">
      <c r="A69" s="16" t="s">
        <v>73</v>
      </c>
      <c r="B69" s="58">
        <v>29995</v>
      </c>
      <c r="P69" s="91">
        <f>IF(ISNUMBER(RANK(B69,$B$2:$B$201)),RANK(B69,$B$2:$B$201),"")</f>
        <v>89</v>
      </c>
      <c r="Q69" s="91" t="str">
        <f>IF(P69="","",IF(P69&gt;=$P$1,B69,""))</f>
        <v/>
      </c>
      <c r="R69" s="91">
        <f>IF(P69="","",IF(P69&lt;=$P$1,B69,""))</f>
        <v>29995</v>
      </c>
    </row>
    <row r="70" spans="1:18" x14ac:dyDescent="0.25">
      <c r="A70" s="16" t="s">
        <v>74</v>
      </c>
      <c r="B70" s="58">
        <v>33995</v>
      </c>
      <c r="P70" s="91">
        <f>IF(ISNUMBER(RANK(B70,$B$2:$B$201)),RANK(B70,$B$2:$B$201),"")</f>
        <v>63</v>
      </c>
      <c r="Q70" s="91" t="str">
        <f>IF(P70="","",IF(P70&gt;=$P$1,B70,""))</f>
        <v/>
      </c>
      <c r="R70" s="91">
        <f>IF(P70="","",IF(P70&lt;=$P$1,B70,""))</f>
        <v>33995</v>
      </c>
    </row>
    <row r="71" spans="1:18" x14ac:dyDescent="0.25">
      <c r="A71" s="16" t="s">
        <v>75</v>
      </c>
      <c r="B71" s="58">
        <v>10280</v>
      </c>
      <c r="P71" s="91">
        <f>IF(ISNUMBER(RANK(B71,$B$2:$B$201)),RANK(B71,$B$2:$B$201),"")</f>
        <v>200</v>
      </c>
      <c r="Q71" s="91">
        <f>IF(P71="","",IF(P71&gt;=$P$1,B71,""))</f>
        <v>10280</v>
      </c>
      <c r="R71" s="91" t="str">
        <f>IF(P71="","",IF(P71&lt;=$P$1,B71,""))</f>
        <v/>
      </c>
    </row>
    <row r="72" spans="1:18" x14ac:dyDescent="0.25">
      <c r="A72" s="16" t="s">
        <v>76</v>
      </c>
      <c r="B72" s="58">
        <v>13580</v>
      </c>
      <c r="P72" s="91">
        <f>IF(ISNUMBER(RANK(B72,$B$2:$B$201)),RANK(B72,$B$2:$B$201),"")</f>
        <v>193</v>
      </c>
      <c r="Q72" s="91">
        <f>IF(P72="","",IF(P72&gt;=$P$1,B72,""))</f>
        <v>13580</v>
      </c>
      <c r="R72" s="91" t="str">
        <f>IF(P72="","",IF(P72&lt;=$P$1,B72,""))</f>
        <v/>
      </c>
    </row>
    <row r="73" spans="1:18" x14ac:dyDescent="0.25">
      <c r="A73" s="16" t="s">
        <v>77</v>
      </c>
      <c r="B73" s="58">
        <v>14630</v>
      </c>
      <c r="P73" s="91">
        <f>IF(ISNUMBER(RANK(B73,$B$2:$B$201)),RANK(B73,$B$2:$B$201),"")</f>
        <v>186</v>
      </c>
      <c r="Q73" s="91">
        <f>IF(P73="","",IF(P73&gt;=$P$1,B73,""))</f>
        <v>14630</v>
      </c>
      <c r="R73" s="91" t="str">
        <f>IF(P73="","",IF(P73&lt;=$P$1,B73,""))</f>
        <v/>
      </c>
    </row>
    <row r="74" spans="1:18" x14ac:dyDescent="0.25">
      <c r="A74" s="16" t="s">
        <v>78</v>
      </c>
      <c r="B74" s="58">
        <v>32350</v>
      </c>
      <c r="P74" s="91">
        <f>IF(ISNUMBER(RANK(B74,$B$2:$B$201)),RANK(B74,$B$2:$B$201),"")</f>
        <v>78</v>
      </c>
      <c r="Q74" s="91" t="str">
        <f>IF(P74="","",IF(P74&gt;=$P$1,B74,""))</f>
        <v/>
      </c>
      <c r="R74" s="91">
        <f>IF(P74="","",IF(P74&lt;=$P$1,B74,""))</f>
        <v>32350</v>
      </c>
    </row>
    <row r="75" spans="1:18" x14ac:dyDescent="0.25">
      <c r="A75" s="16" t="s">
        <v>79</v>
      </c>
      <c r="B75" s="58">
        <v>48450</v>
      </c>
      <c r="P75" s="91">
        <f>IF(ISNUMBER(RANK(B75,$B$2:$B$201)),RANK(B75,$B$2:$B$201),"")</f>
        <v>33</v>
      </c>
      <c r="Q75" s="91" t="str">
        <f>IF(P75="","",IF(P75&gt;=$P$1,B75,""))</f>
        <v/>
      </c>
      <c r="R75" s="91">
        <f>IF(P75="","",IF(P75&lt;=$P$1,B75,""))</f>
        <v>48450</v>
      </c>
    </row>
    <row r="76" spans="1:18" x14ac:dyDescent="0.25">
      <c r="A76" s="16" t="s">
        <v>80</v>
      </c>
      <c r="B76" s="58">
        <v>31045</v>
      </c>
      <c r="P76" s="91">
        <f>IF(ISNUMBER(RANK(B76,$B$2:$B$201)),RANK(B76,$B$2:$B$201),"")</f>
        <v>82</v>
      </c>
      <c r="Q76" s="91" t="str">
        <f>IF(P76="","",IF(P76&gt;=$P$1,B76,""))</f>
        <v/>
      </c>
      <c r="R76" s="91">
        <f>IF(P76="","",IF(P76&lt;=$P$1,B76,""))</f>
        <v>31045</v>
      </c>
    </row>
    <row r="77" spans="1:18" x14ac:dyDescent="0.25">
      <c r="A77" s="16" t="s">
        <v>81</v>
      </c>
      <c r="B77" s="58">
        <v>32495</v>
      </c>
      <c r="P77" s="91">
        <f>IF(ISNUMBER(RANK(B77,$B$2:$B$201)),RANK(B77,$B$2:$B$201),"")</f>
        <v>75</v>
      </c>
      <c r="Q77" s="91" t="str">
        <f>IF(P77="","",IF(P77&gt;=$P$1,B77,""))</f>
        <v/>
      </c>
      <c r="R77" s="91">
        <f>IF(P77="","",IF(P77&lt;=$P$1,B77,""))</f>
        <v>32495</v>
      </c>
    </row>
    <row r="78" spans="1:18" x14ac:dyDescent="0.25">
      <c r="A78" s="16" t="s">
        <v>82</v>
      </c>
      <c r="B78" s="58">
        <v>50470</v>
      </c>
      <c r="P78" s="91">
        <f>IF(ISNUMBER(RANK(B78,$B$2:$B$201)),RANK(B78,$B$2:$B$201),"")</f>
        <v>29</v>
      </c>
      <c r="Q78" s="91" t="str">
        <f>IF(P78="","",IF(P78&gt;=$P$1,B78,""))</f>
        <v/>
      </c>
      <c r="R78" s="91">
        <f>IF(P78="","",IF(P78&lt;=$P$1,B78,""))</f>
        <v>50470</v>
      </c>
    </row>
    <row r="79" spans="1:18" x14ac:dyDescent="0.25">
      <c r="A79" s="16" t="s">
        <v>83</v>
      </c>
      <c r="B79" s="58">
        <v>37630</v>
      </c>
      <c r="P79" s="91">
        <f>IF(ISNUMBER(RANK(B79,$B$2:$B$201)),RANK(B79,$B$2:$B$201),"")</f>
        <v>52</v>
      </c>
      <c r="Q79" s="91" t="str">
        <f>IF(P79="","",IF(P79&gt;=$P$1,B79,""))</f>
        <v/>
      </c>
      <c r="R79" s="91">
        <f>IF(P79="","",IF(P79&lt;=$P$1,B79,""))</f>
        <v>37630</v>
      </c>
    </row>
    <row r="80" spans="1:18" x14ac:dyDescent="0.25">
      <c r="A80" s="16" t="s">
        <v>84</v>
      </c>
      <c r="B80" s="58">
        <v>35920</v>
      </c>
      <c r="P80" s="91">
        <f>IF(ISNUMBER(RANK(B80,$B$2:$B$201)),RANK(B80,$B$2:$B$201),"")</f>
        <v>57</v>
      </c>
      <c r="Q80" s="91" t="str">
        <f>IF(P80="","",IF(P80&gt;=$P$1,B80,""))</f>
        <v/>
      </c>
      <c r="R80" s="91">
        <f>IF(P80="","",IF(P80&lt;=$P$1,B80,""))</f>
        <v>35920</v>
      </c>
    </row>
    <row r="81" spans="1:18" x14ac:dyDescent="0.25">
      <c r="A81" s="16" t="s">
        <v>85</v>
      </c>
      <c r="B81" s="58">
        <v>94820</v>
      </c>
      <c r="P81" s="91">
        <f>IF(ISNUMBER(RANK(B81,$B$2:$B$201)),RANK(B81,$B$2:$B$201),"")</f>
        <v>3</v>
      </c>
      <c r="Q81" s="91" t="str">
        <f>IF(P81="","",IF(P81&gt;=$P$1,B81,""))</f>
        <v/>
      </c>
      <c r="R81" s="91">
        <f>IF(P81="","",IF(P81&lt;=$P$1,B81,""))</f>
        <v>94820</v>
      </c>
    </row>
    <row r="82" spans="1:18" x14ac:dyDescent="0.25">
      <c r="A82" s="16" t="s">
        <v>86</v>
      </c>
      <c r="B82" s="58">
        <v>128420</v>
      </c>
      <c r="P82" s="91">
        <f>IF(ISNUMBER(RANK(B82,$B$2:$B$201)),RANK(B82,$B$2:$B$201),"")</f>
        <v>1</v>
      </c>
      <c r="Q82" s="91" t="str">
        <f>IF(P82="","",IF(P82&gt;=$P$1,B82,""))</f>
        <v/>
      </c>
      <c r="R82" s="91">
        <f>IF(P82="","",IF(P82&lt;=$P$1,B82,""))</f>
        <v>128420</v>
      </c>
    </row>
    <row r="83" spans="1:18" x14ac:dyDescent="0.25">
      <c r="A83" s="16" t="s">
        <v>87</v>
      </c>
      <c r="B83" s="58">
        <v>52800</v>
      </c>
      <c r="P83" s="91">
        <f>IF(ISNUMBER(RANK(B83,$B$2:$B$201)),RANK(B83,$B$2:$B$201),"")</f>
        <v>25</v>
      </c>
      <c r="Q83" s="91" t="str">
        <f>IF(P83="","",IF(P83&gt;=$P$1,B83,""))</f>
        <v/>
      </c>
      <c r="R83" s="91">
        <f>IF(P83="","",IF(P83&lt;=$P$1,B83,""))</f>
        <v>52800</v>
      </c>
    </row>
    <row r="84" spans="1:18" x14ac:dyDescent="0.25">
      <c r="A84" s="16" t="s">
        <v>88</v>
      </c>
      <c r="B84" s="58">
        <v>74320</v>
      </c>
      <c r="P84" s="91">
        <f>IF(ISNUMBER(RANK(B84,$B$2:$B$201)),RANK(B84,$B$2:$B$201),"")</f>
        <v>14</v>
      </c>
      <c r="Q84" s="91" t="str">
        <f>IF(P84="","",IF(P84&gt;=$P$1,B84,""))</f>
        <v/>
      </c>
      <c r="R84" s="91">
        <f>IF(P84="","",IF(P84&lt;=$P$1,B84,""))</f>
        <v>74320</v>
      </c>
    </row>
    <row r="85" spans="1:18" x14ac:dyDescent="0.25">
      <c r="A85" s="16" t="s">
        <v>89</v>
      </c>
      <c r="B85" s="58">
        <v>86970</v>
      </c>
      <c r="P85" s="91">
        <f>IF(ISNUMBER(RANK(B85,$B$2:$B$201)),RANK(B85,$B$2:$B$201),"")</f>
        <v>6</v>
      </c>
      <c r="Q85" s="91" t="str">
        <f>IF(P85="","",IF(P85&gt;=$P$1,B85,""))</f>
        <v/>
      </c>
      <c r="R85" s="91">
        <f>IF(P85="","",IF(P85&lt;=$P$1,B85,""))</f>
        <v>86970</v>
      </c>
    </row>
    <row r="86" spans="1:18" x14ac:dyDescent="0.25">
      <c r="A86" s="16" t="s">
        <v>90</v>
      </c>
      <c r="B86" s="58">
        <v>16999</v>
      </c>
      <c r="P86" s="91">
        <f>IF(ISNUMBER(RANK(B86,$B$2:$B$201)),RANK(B86,$B$2:$B$201),"")</f>
        <v>174</v>
      </c>
      <c r="Q86" s="91">
        <f>IF(P86="","",IF(P86&gt;=$P$1,B86,""))</f>
        <v>16999</v>
      </c>
      <c r="R86" s="91" t="str">
        <f>IF(P86="","",IF(P86&lt;=$P$1,B86,""))</f>
        <v/>
      </c>
    </row>
    <row r="87" spans="1:18" x14ac:dyDescent="0.25">
      <c r="A87" s="16" t="s">
        <v>91</v>
      </c>
      <c r="B87" s="58">
        <v>27490</v>
      </c>
      <c r="P87" s="91">
        <f>IF(ISNUMBER(RANK(B87,$B$2:$B$201)),RANK(B87,$B$2:$B$201),"")</f>
        <v>101</v>
      </c>
      <c r="Q87" s="91">
        <f>IF(P87="","",IF(P87&gt;=$P$1,B87,""))</f>
        <v>27490</v>
      </c>
      <c r="R87" s="91" t="str">
        <f>IF(P87="","",IF(P87&lt;=$P$1,B87,""))</f>
        <v/>
      </c>
    </row>
    <row r="88" spans="1:18" x14ac:dyDescent="0.25">
      <c r="A88" s="16" t="s">
        <v>92</v>
      </c>
      <c r="B88" s="58">
        <v>29440</v>
      </c>
      <c r="P88" s="91">
        <f>IF(ISNUMBER(RANK(B88,$B$2:$B$201)),RANK(B88,$B$2:$B$201),"")</f>
        <v>93</v>
      </c>
      <c r="Q88" s="91" t="str">
        <f>IF(P88="","",IF(P88&gt;=$P$1,B88,""))</f>
        <v/>
      </c>
      <c r="R88" s="91">
        <f>IF(P88="","",IF(P88&lt;=$P$1,B88,""))</f>
        <v>29440</v>
      </c>
    </row>
    <row r="89" spans="1:18" x14ac:dyDescent="0.25">
      <c r="A89" s="16" t="s">
        <v>93</v>
      </c>
      <c r="B89" s="58">
        <v>12740</v>
      </c>
      <c r="P89" s="91">
        <f>IF(ISNUMBER(RANK(B89,$B$2:$B$201)),RANK(B89,$B$2:$B$201),"")</f>
        <v>194</v>
      </c>
      <c r="Q89" s="91">
        <f>IF(P89="","",IF(P89&gt;=$P$1,B89,""))</f>
        <v>12740</v>
      </c>
      <c r="R89" s="91" t="str">
        <f>IF(P89="","",IF(P89&lt;=$P$1,B89,""))</f>
        <v/>
      </c>
    </row>
    <row r="90" spans="1:18" x14ac:dyDescent="0.25">
      <c r="A90" s="16" t="s">
        <v>94</v>
      </c>
      <c r="B90" s="58">
        <v>23675</v>
      </c>
      <c r="P90" s="91">
        <f>IF(ISNUMBER(RANK(B90,$B$2:$B$201)),RANK(B90,$B$2:$B$201),"")</f>
        <v>130</v>
      </c>
      <c r="Q90" s="91">
        <f>IF(P90="","",IF(P90&gt;=$P$1,B90,""))</f>
        <v>23675</v>
      </c>
      <c r="R90" s="91" t="str">
        <f>IF(P90="","",IF(P90&lt;=$P$1,B90,""))</f>
        <v/>
      </c>
    </row>
    <row r="91" spans="1:18" x14ac:dyDescent="0.25">
      <c r="A91" s="16" t="s">
        <v>95</v>
      </c>
      <c r="B91" s="58">
        <v>18825</v>
      </c>
      <c r="P91" s="91">
        <f>IF(ISNUMBER(RANK(B91,$B$2:$B$201)),RANK(B91,$B$2:$B$201),"")</f>
        <v>169</v>
      </c>
      <c r="Q91" s="91">
        <f>IF(P91="","",IF(P91&gt;=$P$1,B91,""))</f>
        <v>18825</v>
      </c>
      <c r="R91" s="91" t="str">
        <f>IF(P91="","",IF(P91&lt;=$P$1,B91,""))</f>
        <v/>
      </c>
    </row>
    <row r="92" spans="1:18" x14ac:dyDescent="0.25">
      <c r="A92" s="16" t="s">
        <v>96</v>
      </c>
      <c r="B92" s="58">
        <v>22450</v>
      </c>
      <c r="P92" s="91">
        <f>IF(ISNUMBER(RANK(B92,$B$2:$B$201)),RANK(B92,$B$2:$B$201),"")</f>
        <v>138</v>
      </c>
      <c r="Q92" s="91">
        <f>IF(P92="","",IF(P92&gt;=$P$1,B92,""))</f>
        <v>22450</v>
      </c>
      <c r="R92" s="91" t="str">
        <f>IF(P92="","",IF(P92&lt;=$P$1,B92,""))</f>
        <v/>
      </c>
    </row>
    <row r="93" spans="1:18" x14ac:dyDescent="0.25">
      <c r="A93" s="16" t="s">
        <v>97</v>
      </c>
      <c r="B93" s="58">
        <v>15495</v>
      </c>
      <c r="P93" s="91">
        <f>IF(ISNUMBER(RANK(B93,$B$2:$B$201)),RANK(B93,$B$2:$B$201),"")</f>
        <v>181</v>
      </c>
      <c r="Q93" s="91">
        <f>IF(P93="","",IF(P93&gt;=$P$1,B93,""))</f>
        <v>15495</v>
      </c>
      <c r="R93" s="91" t="str">
        <f>IF(P93="","",IF(P93&lt;=$P$1,B93,""))</f>
        <v/>
      </c>
    </row>
    <row r="94" spans="1:18" x14ac:dyDescent="0.25">
      <c r="A94" s="16" t="s">
        <v>98</v>
      </c>
      <c r="B94" s="58">
        <v>33360</v>
      </c>
      <c r="P94" s="91">
        <f>IF(ISNUMBER(RANK(B94,$B$2:$B$201)),RANK(B94,$B$2:$B$201),"")</f>
        <v>68</v>
      </c>
      <c r="Q94" s="91" t="str">
        <f>IF(P94="","",IF(P94&gt;=$P$1,B94,""))</f>
        <v/>
      </c>
      <c r="R94" s="91">
        <f>IF(P94="","",IF(P94&lt;=$P$1,B94,""))</f>
        <v>33360</v>
      </c>
    </row>
    <row r="95" spans="1:18" x14ac:dyDescent="0.25">
      <c r="A95" s="16" t="s">
        <v>99</v>
      </c>
      <c r="B95" s="58">
        <v>43175</v>
      </c>
      <c r="P95" s="91">
        <f>IF(ISNUMBER(RANK(B95,$B$2:$B$201)),RANK(B95,$B$2:$B$201),"")</f>
        <v>40</v>
      </c>
      <c r="Q95" s="91" t="str">
        <f>IF(P95="","",IF(P95&gt;=$P$1,B95,""))</f>
        <v/>
      </c>
      <c r="R95" s="91">
        <f>IF(P95="","",IF(P95&lt;=$P$1,B95,""))</f>
        <v>43175</v>
      </c>
    </row>
    <row r="96" spans="1:18" x14ac:dyDescent="0.25">
      <c r="A96" s="16" t="s">
        <v>100</v>
      </c>
      <c r="B96" s="58">
        <v>30860</v>
      </c>
      <c r="P96" s="91">
        <f>IF(ISNUMBER(RANK(B96,$B$2:$B$201)),RANK(B96,$B$2:$B$201),"")</f>
        <v>85</v>
      </c>
      <c r="Q96" s="91" t="str">
        <f>IF(P96="","",IF(P96&gt;=$P$1,B96,""))</f>
        <v/>
      </c>
      <c r="R96" s="91">
        <f>IF(P96="","",IF(P96&lt;=$P$1,B96,""))</f>
        <v>30860</v>
      </c>
    </row>
    <row r="97" spans="1:18" x14ac:dyDescent="0.25">
      <c r="A97" s="16" t="s">
        <v>101</v>
      </c>
      <c r="B97" s="58">
        <v>39465</v>
      </c>
      <c r="P97" s="91">
        <f>IF(ISNUMBER(RANK(B97,$B$2:$B$201)),RANK(B97,$B$2:$B$201),"")</f>
        <v>48</v>
      </c>
      <c r="Q97" s="91" t="str">
        <f>IF(P97="","",IF(P97&gt;=$P$1,B97,""))</f>
        <v/>
      </c>
      <c r="R97" s="91">
        <f>IF(P97="","",IF(P97&lt;=$P$1,B97,""))</f>
        <v>39465</v>
      </c>
    </row>
    <row r="98" spans="1:18" x14ac:dyDescent="0.25">
      <c r="A98" s="16" t="s">
        <v>102</v>
      </c>
      <c r="B98" s="58">
        <v>35105</v>
      </c>
      <c r="P98" s="91">
        <f>IF(ISNUMBER(RANK(B98,$B$2:$B$201)),RANK(B98,$B$2:$B$201),"")</f>
        <v>60</v>
      </c>
      <c r="Q98" s="91" t="str">
        <f>IF(P98="","",IF(P98&gt;=$P$1,B98,""))</f>
        <v/>
      </c>
      <c r="R98" s="91">
        <f>IF(P98="","",IF(P98&lt;=$P$1,B98,""))</f>
        <v>35105</v>
      </c>
    </row>
    <row r="99" spans="1:18" x14ac:dyDescent="0.25">
      <c r="A99" s="16" t="s">
        <v>103</v>
      </c>
      <c r="B99" s="58">
        <v>21410</v>
      </c>
      <c r="P99" s="91">
        <f>IF(ISNUMBER(RANK(B99,$B$2:$B$201)),RANK(B99,$B$2:$B$201),"")</f>
        <v>150</v>
      </c>
      <c r="Q99" s="91">
        <f>IF(P99="","",IF(P99&gt;=$P$1,B99,""))</f>
        <v>21410</v>
      </c>
      <c r="R99" s="91" t="str">
        <f>IF(P99="","",IF(P99&lt;=$P$1,B99,""))</f>
        <v/>
      </c>
    </row>
    <row r="100" spans="1:18" x14ac:dyDescent="0.25">
      <c r="A100" s="16" t="s">
        <v>104</v>
      </c>
      <c r="B100" s="58">
        <v>14300</v>
      </c>
      <c r="P100" s="91">
        <f>IF(ISNUMBER(RANK(B100,$B$2:$B$201)),RANK(B100,$B$2:$B$201),"")</f>
        <v>189</v>
      </c>
      <c r="Q100" s="91">
        <f>IF(P100="","",IF(P100&gt;=$P$1,B100,""))</f>
        <v>14300</v>
      </c>
      <c r="R100" s="91" t="str">
        <f>IF(P100="","",IF(P100&lt;=$P$1,B100,""))</f>
        <v/>
      </c>
    </row>
    <row r="101" spans="1:18" x14ac:dyDescent="0.25">
      <c r="A101" s="16" t="s">
        <v>105</v>
      </c>
      <c r="B101" s="58">
        <v>16350</v>
      </c>
      <c r="P101" s="91">
        <f>IF(ISNUMBER(RANK(B101,$B$2:$B$201)),RANK(B101,$B$2:$B$201),"")</f>
        <v>179</v>
      </c>
      <c r="Q101" s="91">
        <f>IF(P101="","",IF(P101&gt;=$P$1,B101,""))</f>
        <v>16350</v>
      </c>
      <c r="R101" s="91" t="str">
        <f>IF(P101="","",IF(P101&lt;=$P$1,B101,""))</f>
        <v/>
      </c>
    </row>
    <row r="102" spans="1:18" x14ac:dyDescent="0.25">
      <c r="A102" s="16" t="s">
        <v>106</v>
      </c>
      <c r="B102" s="58">
        <v>19945</v>
      </c>
      <c r="P102" s="91">
        <f>IF(ISNUMBER(RANK(B102,$B$2:$B$201)),RANK(B102,$B$2:$B$201),"")</f>
        <v>161</v>
      </c>
      <c r="Q102" s="91">
        <f>IF(P102="","",IF(P102&gt;=$P$1,B102,""))</f>
        <v>19945</v>
      </c>
      <c r="R102" s="91" t="str">
        <f>IF(P102="","",IF(P102&lt;=$P$1,B102,""))</f>
        <v/>
      </c>
    </row>
    <row r="103" spans="1:18" x14ac:dyDescent="0.25">
      <c r="A103" s="16" t="s">
        <v>107</v>
      </c>
      <c r="B103" s="58">
        <v>29345</v>
      </c>
      <c r="P103" s="91">
        <f>IF(ISNUMBER(RANK(B103,$B$2:$B$201)),RANK(B103,$B$2:$B$201),"")</f>
        <v>95</v>
      </c>
      <c r="Q103" s="91" t="str">
        <f>IF(P103="","",IF(P103&gt;=$P$1,B103,""))</f>
        <v/>
      </c>
      <c r="R103" s="91">
        <f>IF(P103="","",IF(P103&lt;=$P$1,B103,""))</f>
        <v>29345</v>
      </c>
    </row>
    <row r="104" spans="1:18" x14ac:dyDescent="0.25">
      <c r="A104" s="16" t="s">
        <v>108</v>
      </c>
      <c r="B104" s="58">
        <v>15568</v>
      </c>
      <c r="P104" s="91">
        <f>IF(ISNUMBER(RANK(B104,$B$2:$B$201)),RANK(B104,$B$2:$B$201),"")</f>
        <v>180</v>
      </c>
      <c r="Q104" s="91">
        <f>IF(P104="","",IF(P104&gt;=$P$1,B104,""))</f>
        <v>15568</v>
      </c>
      <c r="R104" s="91" t="str">
        <f>IF(P104="","",IF(P104&lt;=$P$1,B104,""))</f>
        <v/>
      </c>
    </row>
    <row r="105" spans="1:18" x14ac:dyDescent="0.25">
      <c r="A105" s="16" t="s">
        <v>109</v>
      </c>
      <c r="B105" s="58">
        <v>12269</v>
      </c>
      <c r="P105" s="91">
        <f>IF(ISNUMBER(RANK(B105,$B$2:$B$201)),RANK(B105,$B$2:$B$201),"")</f>
        <v>195</v>
      </c>
      <c r="Q105" s="91">
        <f>IF(P105="","",IF(P105&gt;=$P$1,B105,""))</f>
        <v>12269</v>
      </c>
      <c r="R105" s="91" t="str">
        <f>IF(P105="","",IF(P105&lt;=$P$1,B105,""))</f>
        <v/>
      </c>
    </row>
    <row r="106" spans="1:18" x14ac:dyDescent="0.25">
      <c r="A106" s="16" t="s">
        <v>110</v>
      </c>
      <c r="B106" s="58">
        <v>30920</v>
      </c>
      <c r="P106" s="91">
        <f>IF(ISNUMBER(RANK(B106,$B$2:$B$201)),RANK(B106,$B$2:$B$201),"")</f>
        <v>84</v>
      </c>
      <c r="Q106" s="91" t="str">
        <f>IF(P106="","",IF(P106&gt;=$P$1,B106,""))</f>
        <v/>
      </c>
      <c r="R106" s="91">
        <f>IF(P106="","",IF(P106&lt;=$P$1,B106,""))</f>
        <v>30920</v>
      </c>
    </row>
    <row r="107" spans="1:18" x14ac:dyDescent="0.25">
      <c r="A107" s="16" t="s">
        <v>111</v>
      </c>
      <c r="B107" s="58">
        <v>22775</v>
      </c>
      <c r="P107" s="91">
        <f>IF(ISNUMBER(RANK(B107,$B$2:$B$201)),RANK(B107,$B$2:$B$201),"")</f>
        <v>134</v>
      </c>
      <c r="Q107" s="91">
        <f>IF(P107="","",IF(P107&gt;=$P$1,B107,""))</f>
        <v>22775</v>
      </c>
      <c r="R107" s="91" t="str">
        <f>IF(P107="","",IF(P107&lt;=$P$1,B107,""))</f>
        <v/>
      </c>
    </row>
    <row r="108" spans="1:18" x14ac:dyDescent="0.25">
      <c r="A108" s="16" t="s">
        <v>112</v>
      </c>
      <c r="B108" s="58">
        <v>21965</v>
      </c>
      <c r="P108" s="91">
        <f>IF(ISNUMBER(RANK(B108,$B$2:$B$201)),RANK(B108,$B$2:$B$201),"")</f>
        <v>146</v>
      </c>
      <c r="Q108" s="91">
        <f>IF(P108="","",IF(P108&gt;=$P$1,B108,""))</f>
        <v>21965</v>
      </c>
      <c r="R108" s="91" t="str">
        <f>IF(P108="","",IF(P108&lt;=$P$1,B108,""))</f>
        <v/>
      </c>
    </row>
    <row r="109" spans="1:18" x14ac:dyDescent="0.25">
      <c r="A109" s="16" t="s">
        <v>113</v>
      </c>
      <c r="B109" s="58">
        <v>26510</v>
      </c>
      <c r="P109" s="91">
        <f>IF(ISNUMBER(RANK(B109,$B$2:$B$201)),RANK(B109,$B$2:$B$201),"")</f>
        <v>111</v>
      </c>
      <c r="Q109" s="91">
        <f>IF(P109="","",IF(P109&gt;=$P$1,B109,""))</f>
        <v>26510</v>
      </c>
      <c r="R109" s="91" t="str">
        <f>IF(P109="","",IF(P109&lt;=$P$1,B109,""))</f>
        <v/>
      </c>
    </row>
    <row r="110" spans="1:18" x14ac:dyDescent="0.25">
      <c r="A110" s="16" t="s">
        <v>114</v>
      </c>
      <c r="B110" s="58">
        <v>14085</v>
      </c>
      <c r="P110" s="91">
        <f>IF(ISNUMBER(RANK(B110,$B$2:$B$201)),RANK(B110,$B$2:$B$201),"")</f>
        <v>191</v>
      </c>
      <c r="Q110" s="91">
        <f>IF(P110="","",IF(P110&gt;=$P$1,B110,""))</f>
        <v>14085</v>
      </c>
      <c r="R110" s="91" t="str">
        <f>IF(P110="","",IF(P110&lt;=$P$1,B110,""))</f>
        <v/>
      </c>
    </row>
    <row r="111" spans="1:18" x14ac:dyDescent="0.25">
      <c r="A111" s="16" t="s">
        <v>115</v>
      </c>
      <c r="B111" s="58">
        <v>15030</v>
      </c>
      <c r="P111" s="91">
        <f>IF(ISNUMBER(RANK(B111,$B$2:$B$201)),RANK(B111,$B$2:$B$201),"")</f>
        <v>184</v>
      </c>
      <c r="Q111" s="91">
        <f>IF(P111="","",IF(P111&gt;=$P$1,B111,""))</f>
        <v>15030</v>
      </c>
      <c r="R111" s="91" t="str">
        <f>IF(P111="","",IF(P111&lt;=$P$1,B111,""))</f>
        <v/>
      </c>
    </row>
    <row r="112" spans="1:18" x14ac:dyDescent="0.25">
      <c r="A112" s="16" t="s">
        <v>116</v>
      </c>
      <c r="B112" s="58">
        <v>20510</v>
      </c>
      <c r="P112" s="91">
        <f>IF(ISNUMBER(RANK(B112,$B$2:$B$201)),RANK(B112,$B$2:$B$201),"")</f>
        <v>155</v>
      </c>
      <c r="Q112" s="91">
        <f>IF(P112="","",IF(P112&gt;=$P$1,B112,""))</f>
        <v>20510</v>
      </c>
      <c r="R112" s="91" t="str">
        <f>IF(P112="","",IF(P112&lt;=$P$1,B112,""))</f>
        <v/>
      </c>
    </row>
    <row r="113" spans="1:18" x14ac:dyDescent="0.25">
      <c r="A113" s="16" t="s">
        <v>117</v>
      </c>
      <c r="B113" s="58">
        <v>18715</v>
      </c>
      <c r="P113" s="91">
        <f>IF(ISNUMBER(RANK(B113,$B$2:$B$201)),RANK(B113,$B$2:$B$201),"")</f>
        <v>171</v>
      </c>
      <c r="Q113" s="91">
        <f>IF(P113="","",IF(P113&gt;=$P$1,B113,""))</f>
        <v>18715</v>
      </c>
      <c r="R113" s="91" t="str">
        <f>IF(P113="","",IF(P113&lt;=$P$1,B113,""))</f>
        <v/>
      </c>
    </row>
    <row r="114" spans="1:18" x14ac:dyDescent="0.25">
      <c r="A114" s="16" t="s">
        <v>118</v>
      </c>
      <c r="B114" s="58">
        <v>21055</v>
      </c>
      <c r="P114" s="91">
        <f>IF(ISNUMBER(RANK(B114,$B$2:$B$201)),RANK(B114,$B$2:$B$201),"")</f>
        <v>151</v>
      </c>
      <c r="Q114" s="91">
        <f>IF(P114="","",IF(P114&gt;=$P$1,B114,""))</f>
        <v>21055</v>
      </c>
      <c r="R114" s="91" t="str">
        <f>IF(P114="","",IF(P114&lt;=$P$1,B114,""))</f>
        <v/>
      </c>
    </row>
    <row r="115" spans="1:18" x14ac:dyDescent="0.25">
      <c r="A115" s="16" t="s">
        <v>119</v>
      </c>
      <c r="B115" s="58">
        <v>23955</v>
      </c>
      <c r="P115" s="91">
        <f>IF(ISNUMBER(RANK(B115,$B$2:$B$201)),RANK(B115,$B$2:$B$201),"")</f>
        <v>128</v>
      </c>
      <c r="Q115" s="91">
        <f>IF(P115="","",IF(P115&gt;=$P$1,B115,""))</f>
        <v>23955</v>
      </c>
      <c r="R115" s="91" t="str">
        <f>IF(P115="","",IF(P115&lt;=$P$1,B115,""))</f>
        <v/>
      </c>
    </row>
    <row r="116" spans="1:18" x14ac:dyDescent="0.25">
      <c r="A116" s="16" t="s">
        <v>120</v>
      </c>
      <c r="B116" s="58">
        <v>33180</v>
      </c>
      <c r="P116" s="91">
        <f>IF(ISNUMBER(RANK(B116,$B$2:$B$201)),RANK(B116,$B$2:$B$201),"")</f>
        <v>71</v>
      </c>
      <c r="Q116" s="91" t="str">
        <f>IF(P116="","",IF(P116&gt;=$P$1,B116,""))</f>
        <v/>
      </c>
      <c r="R116" s="91">
        <f>IF(P116="","",IF(P116&lt;=$P$1,B116,""))</f>
        <v>33180</v>
      </c>
    </row>
    <row r="117" spans="1:18" x14ac:dyDescent="0.25">
      <c r="A117" s="16" t="s">
        <v>121</v>
      </c>
      <c r="B117" s="58">
        <v>42565</v>
      </c>
      <c r="P117" s="91">
        <f>IF(ISNUMBER(RANK(B117,$B$2:$B$201)),RANK(B117,$B$2:$B$201),"")</f>
        <v>43</v>
      </c>
      <c r="Q117" s="91" t="str">
        <f>IF(P117="","",IF(P117&gt;=$P$1,B117,""))</f>
        <v/>
      </c>
      <c r="R117" s="91">
        <f>IF(P117="","",IF(P117&lt;=$P$1,B117,""))</f>
        <v>42565</v>
      </c>
    </row>
    <row r="118" spans="1:18" x14ac:dyDescent="0.25">
      <c r="A118" s="16" t="s">
        <v>122</v>
      </c>
      <c r="B118" s="58">
        <v>25135</v>
      </c>
      <c r="P118" s="91">
        <f>IF(ISNUMBER(RANK(B118,$B$2:$B$201)),RANK(B118,$B$2:$B$201),"")</f>
        <v>120</v>
      </c>
      <c r="Q118" s="91">
        <f>IF(P118="","",IF(P118&gt;=$P$1,B118,""))</f>
        <v>25135</v>
      </c>
      <c r="R118" s="91" t="str">
        <f>IF(P118="","",IF(P118&lt;=$P$1,B118,""))</f>
        <v/>
      </c>
    </row>
    <row r="119" spans="1:18" x14ac:dyDescent="0.25">
      <c r="A119" s="16" t="s">
        <v>123</v>
      </c>
      <c r="B119" s="58">
        <v>52975</v>
      </c>
      <c r="P119" s="91">
        <f>IF(ISNUMBER(RANK(B119,$B$2:$B$201)),RANK(B119,$B$2:$B$201),"")</f>
        <v>24</v>
      </c>
      <c r="Q119" s="91" t="str">
        <f>IF(P119="","",IF(P119&gt;=$P$1,B119,""))</f>
        <v/>
      </c>
      <c r="R119" s="91">
        <f>IF(P119="","",IF(P119&lt;=$P$1,B119,""))</f>
        <v>52975</v>
      </c>
    </row>
    <row r="120" spans="1:18" x14ac:dyDescent="0.25">
      <c r="A120" s="16" t="s">
        <v>124</v>
      </c>
      <c r="B120" s="58">
        <v>36100</v>
      </c>
      <c r="P120" s="91">
        <f>IF(ISNUMBER(RANK(B120,$B$2:$B$201)),RANK(B120,$B$2:$B$201),"")</f>
        <v>56</v>
      </c>
      <c r="Q120" s="91" t="str">
        <f>IF(P120="","",IF(P120&gt;=$P$1,B120,""))</f>
        <v/>
      </c>
      <c r="R120" s="91">
        <f>IF(P120="","",IF(P120&lt;=$P$1,B120,""))</f>
        <v>36100</v>
      </c>
    </row>
    <row r="121" spans="1:18" x14ac:dyDescent="0.25">
      <c r="A121" s="16" t="s">
        <v>125</v>
      </c>
      <c r="B121" s="58">
        <v>40340</v>
      </c>
      <c r="P121" s="91">
        <f>IF(ISNUMBER(RANK(B121,$B$2:$B$201)),RANK(B121,$B$2:$B$201),"")</f>
        <v>46</v>
      </c>
      <c r="Q121" s="91" t="str">
        <f>IF(P121="","",IF(P121&gt;=$P$1,B121,""))</f>
        <v/>
      </c>
      <c r="R121" s="91">
        <f>IF(P121="","",IF(P121&lt;=$P$1,B121,""))</f>
        <v>40340</v>
      </c>
    </row>
    <row r="122" spans="1:18" x14ac:dyDescent="0.25">
      <c r="A122" s="16" t="s">
        <v>126</v>
      </c>
      <c r="B122" s="58">
        <v>20300</v>
      </c>
      <c r="P122" s="91">
        <f>IF(ISNUMBER(RANK(B122,$B$2:$B$201)),RANK(B122,$B$2:$B$201),"")</f>
        <v>157</v>
      </c>
      <c r="Q122" s="91">
        <f>IF(P122="","",IF(P122&gt;=$P$1,B122,""))</f>
        <v>20300</v>
      </c>
      <c r="R122" s="91" t="str">
        <f>IF(P122="","",IF(P122&lt;=$P$1,B122,""))</f>
        <v/>
      </c>
    </row>
    <row r="123" spans="1:18" x14ac:dyDescent="0.25">
      <c r="A123" s="16" t="s">
        <v>127</v>
      </c>
      <c r="B123" s="58">
        <v>33540</v>
      </c>
      <c r="P123" s="91">
        <f>IF(ISNUMBER(RANK(B123,$B$2:$B$201)),RANK(B123,$B$2:$B$201),"")</f>
        <v>67</v>
      </c>
      <c r="Q123" s="91" t="str">
        <f>IF(P123="","",IF(P123&gt;=$P$1,B123,""))</f>
        <v/>
      </c>
      <c r="R123" s="91">
        <f>IF(P123="","",IF(P123&lt;=$P$1,B123,""))</f>
        <v>33540</v>
      </c>
    </row>
    <row r="124" spans="1:18" x14ac:dyDescent="0.25">
      <c r="A124" s="16" t="s">
        <v>128</v>
      </c>
      <c r="B124" s="58">
        <v>14385</v>
      </c>
      <c r="P124" s="91">
        <f>IF(ISNUMBER(RANK(B124,$B$2:$B$201)),RANK(B124,$B$2:$B$201),"")</f>
        <v>188</v>
      </c>
      <c r="Q124" s="91">
        <f>IF(P124="","",IF(P124&gt;=$P$1,B124,""))</f>
        <v>14385</v>
      </c>
      <c r="R124" s="91" t="str">
        <f>IF(P124="","",IF(P124&lt;=$P$1,B124,""))</f>
        <v/>
      </c>
    </row>
    <row r="125" spans="1:18" x14ac:dyDescent="0.25">
      <c r="A125" s="16" t="s">
        <v>129</v>
      </c>
      <c r="B125" s="58">
        <v>16530</v>
      </c>
      <c r="P125" s="91">
        <f>IF(ISNUMBER(RANK(B125,$B$2:$B$201)),RANK(B125,$B$2:$B$201),"")</f>
        <v>175</v>
      </c>
      <c r="Q125" s="91">
        <f>IF(P125="","",IF(P125&gt;=$P$1,B125,""))</f>
        <v>16530</v>
      </c>
      <c r="R125" s="91" t="str">
        <f>IF(P125="","",IF(P125&lt;=$P$1,B125,""))</f>
        <v/>
      </c>
    </row>
    <row r="126" spans="1:18" x14ac:dyDescent="0.25">
      <c r="A126" s="16" t="s">
        <v>130</v>
      </c>
      <c r="B126" s="58">
        <v>25717</v>
      </c>
      <c r="P126" s="91">
        <f>IF(ISNUMBER(RANK(B126,$B$2:$B$201)),RANK(B126,$B$2:$B$201),"")</f>
        <v>116</v>
      </c>
      <c r="Q126" s="91">
        <f>IF(P126="","",IF(P126&gt;=$P$1,B126,""))</f>
        <v>25717</v>
      </c>
      <c r="R126" s="91" t="str">
        <f>IF(P126="","",IF(P126&lt;=$P$1,B126,""))</f>
        <v/>
      </c>
    </row>
    <row r="127" spans="1:18" x14ac:dyDescent="0.25">
      <c r="A127" s="16" t="s">
        <v>131</v>
      </c>
      <c r="B127" s="58">
        <v>22350</v>
      </c>
      <c r="P127" s="91">
        <f>IF(ISNUMBER(RANK(B127,$B$2:$B$201)),RANK(B127,$B$2:$B$201),"")</f>
        <v>140</v>
      </c>
      <c r="Q127" s="91">
        <f>IF(P127="","",IF(P127&gt;=$P$1,B127,""))</f>
        <v>22350</v>
      </c>
      <c r="R127" s="91" t="str">
        <f>IF(P127="","",IF(P127&lt;=$P$1,B127,""))</f>
        <v/>
      </c>
    </row>
    <row r="128" spans="1:18" x14ac:dyDescent="0.25">
      <c r="A128" s="16" t="s">
        <v>132</v>
      </c>
      <c r="B128" s="58">
        <v>24520</v>
      </c>
      <c r="P128" s="91">
        <f>IF(ISNUMBER(RANK(B128,$B$2:$B$201)),RANK(B128,$B$2:$B$201),"")</f>
        <v>126</v>
      </c>
      <c r="Q128" s="91">
        <f>IF(P128="","",IF(P128&gt;=$P$1,B128,""))</f>
        <v>24520</v>
      </c>
      <c r="R128" s="91" t="str">
        <f>IF(P128="","",IF(P128&lt;=$P$1,B128,""))</f>
        <v/>
      </c>
    </row>
    <row r="129" spans="1:18" x14ac:dyDescent="0.25">
      <c r="A129" s="16" t="s">
        <v>133</v>
      </c>
      <c r="B129" s="58">
        <v>25935</v>
      </c>
      <c r="P129" s="91">
        <f>IF(ISNUMBER(RANK(B129,$B$2:$B$201)),RANK(B129,$B$2:$B$201),"")</f>
        <v>115</v>
      </c>
      <c r="Q129" s="91">
        <f>IF(P129="","",IF(P129&gt;=$P$1,B129,""))</f>
        <v>25935</v>
      </c>
      <c r="R129" s="91" t="str">
        <f>IF(P129="","",IF(P129&lt;=$P$1,B129,""))</f>
        <v/>
      </c>
    </row>
    <row r="130" spans="1:18" x14ac:dyDescent="0.25">
      <c r="A130" s="16" t="s">
        <v>134</v>
      </c>
      <c r="B130" s="58">
        <v>16495</v>
      </c>
      <c r="P130" s="91">
        <f>IF(ISNUMBER(RANK(B130,$B$2:$B$201)),RANK(B130,$B$2:$B$201),"")</f>
        <v>177</v>
      </c>
      <c r="Q130" s="91">
        <f>IF(P130="","",IF(P130&gt;=$P$1,B130,""))</f>
        <v>16495</v>
      </c>
      <c r="R130" s="91" t="str">
        <f>IF(P130="","",IF(P130&lt;=$P$1,B130,""))</f>
        <v/>
      </c>
    </row>
    <row r="131" spans="1:18" x14ac:dyDescent="0.25">
      <c r="A131" s="16" t="s">
        <v>135</v>
      </c>
      <c r="B131" s="58">
        <v>84600</v>
      </c>
      <c r="P131" s="91">
        <f>IF(ISNUMBER(RANK(B131,$B$2:$B$201)),RANK(B131,$B$2:$B$201),"")</f>
        <v>7</v>
      </c>
      <c r="Q131" s="91" t="str">
        <f>IF(P131="","",IF(P131&gt;=$P$1,B131,""))</f>
        <v/>
      </c>
      <c r="R131" s="91">
        <f>IF(P131="","",IF(P131&lt;=$P$1,B131,""))</f>
        <v>84600</v>
      </c>
    </row>
    <row r="132" spans="1:18" x14ac:dyDescent="0.25">
      <c r="A132" s="16" t="s">
        <v>136</v>
      </c>
      <c r="B132" s="58">
        <v>37390</v>
      </c>
      <c r="P132" s="91">
        <f>IF(ISNUMBER(RANK(B132,$B$2:$B$201)),RANK(B132,$B$2:$B$201),"")</f>
        <v>54</v>
      </c>
      <c r="Q132" s="91" t="str">
        <f>IF(P132="","",IF(P132&gt;=$P$1,B132,""))</f>
        <v/>
      </c>
      <c r="R132" s="91">
        <f>IF(P132="","",IF(P132&lt;=$P$1,B132,""))</f>
        <v>37390</v>
      </c>
    </row>
    <row r="133" spans="1:18" x14ac:dyDescent="0.25">
      <c r="A133" s="16" t="s">
        <v>137</v>
      </c>
      <c r="B133" s="58">
        <v>56595</v>
      </c>
      <c r="P133" s="91">
        <f>IF(ISNUMBER(RANK(B133,$B$2:$B$201)),RANK(B133,$B$2:$B$201),"")</f>
        <v>23</v>
      </c>
      <c r="Q133" s="91" t="str">
        <f>IF(P133="","",IF(P133&gt;=$P$1,B133,""))</f>
        <v/>
      </c>
      <c r="R133" s="91">
        <f>IF(P133="","",IF(P133&lt;=$P$1,B133,""))</f>
        <v>56595</v>
      </c>
    </row>
    <row r="134" spans="1:18" x14ac:dyDescent="0.25">
      <c r="A134" s="16" t="s">
        <v>138</v>
      </c>
      <c r="B134" s="58">
        <v>33895</v>
      </c>
      <c r="P134" s="91">
        <f>IF(ISNUMBER(RANK(B134,$B$2:$B$201)),RANK(B134,$B$2:$B$201),"")</f>
        <v>65</v>
      </c>
      <c r="Q134" s="91" t="str">
        <f>IF(P134="","",IF(P134&gt;=$P$1,B134,""))</f>
        <v/>
      </c>
      <c r="R134" s="91">
        <f>IF(P134="","",IF(P134&lt;=$P$1,B134,""))</f>
        <v>33895</v>
      </c>
    </row>
    <row r="135" spans="1:18" x14ac:dyDescent="0.25">
      <c r="A135" s="16" t="s">
        <v>139</v>
      </c>
      <c r="B135" s="58">
        <v>41045</v>
      </c>
      <c r="P135" s="91">
        <f>IF(ISNUMBER(RANK(B135,$B$2:$B$201)),RANK(B135,$B$2:$B$201),"")</f>
        <v>44</v>
      </c>
      <c r="Q135" s="91" t="str">
        <f>IF(P135="","",IF(P135&gt;=$P$1,B135,""))</f>
        <v/>
      </c>
      <c r="R135" s="91">
        <f>IF(P135="","",IF(P135&lt;=$P$1,B135,""))</f>
        <v>41045</v>
      </c>
    </row>
    <row r="136" spans="1:18" x14ac:dyDescent="0.25">
      <c r="A136" s="16" t="s">
        <v>140</v>
      </c>
      <c r="B136" s="58">
        <v>76200</v>
      </c>
      <c r="P136" s="91">
        <f>IF(ISNUMBER(RANK(B136,$B$2:$B$201)),RANK(B136,$B$2:$B$201),"")</f>
        <v>12</v>
      </c>
      <c r="Q136" s="91" t="str">
        <f>IF(P136="","",IF(P136&gt;=$P$1,B136,""))</f>
        <v/>
      </c>
      <c r="R136" s="91">
        <f>IF(P136="","",IF(P136&lt;=$P$1,B136,""))</f>
        <v>76200</v>
      </c>
    </row>
    <row r="137" spans="1:18" x14ac:dyDescent="0.25">
      <c r="A137" s="16" t="s">
        <v>141</v>
      </c>
      <c r="B137" s="58">
        <v>44535</v>
      </c>
      <c r="P137" s="91">
        <f>IF(ISNUMBER(RANK(B137,$B$2:$B$201)),RANK(B137,$B$2:$B$201),"")</f>
        <v>37</v>
      </c>
      <c r="Q137" s="91" t="str">
        <f>IF(P137="","",IF(P137&gt;=$P$1,B137,""))</f>
        <v/>
      </c>
      <c r="R137" s="91">
        <f>IF(P137="","",IF(P137&lt;=$P$1,B137,""))</f>
        <v>44535</v>
      </c>
    </row>
    <row r="138" spans="1:18" x14ac:dyDescent="0.25">
      <c r="A138" s="16" t="s">
        <v>142</v>
      </c>
      <c r="B138" s="58">
        <v>34495</v>
      </c>
      <c r="P138" s="91">
        <f>IF(ISNUMBER(RANK(B138,$B$2:$B$201)),RANK(B138,$B$2:$B$201),"")</f>
        <v>62</v>
      </c>
      <c r="Q138" s="91" t="str">
        <f>IF(P138="","",IF(P138&gt;=$P$1,B138,""))</f>
        <v/>
      </c>
      <c r="R138" s="91">
        <f>IF(P138="","",IF(P138&lt;=$P$1,B138,""))</f>
        <v>34495</v>
      </c>
    </row>
    <row r="139" spans="1:18" x14ac:dyDescent="0.25">
      <c r="A139" s="16" t="s">
        <v>143</v>
      </c>
      <c r="B139" s="58">
        <v>18345</v>
      </c>
      <c r="P139" s="91">
        <f>IF(ISNUMBER(RANK(B139,$B$2:$B$201)),RANK(B139,$B$2:$B$201),"")</f>
        <v>172</v>
      </c>
      <c r="Q139" s="91">
        <f>IF(P139="","",IF(P139&gt;=$P$1,B139,""))</f>
        <v>18345</v>
      </c>
      <c r="R139" s="91" t="str">
        <f>IF(P139="","",IF(P139&lt;=$P$1,B139,""))</f>
        <v/>
      </c>
    </row>
    <row r="140" spans="1:18" x14ac:dyDescent="0.25">
      <c r="A140" s="16" t="s">
        <v>144</v>
      </c>
      <c r="B140" s="58">
        <v>29380</v>
      </c>
      <c r="P140" s="91">
        <f>IF(ISNUMBER(RANK(B140,$B$2:$B$201)),RANK(B140,$B$2:$B$201),"")</f>
        <v>94</v>
      </c>
      <c r="Q140" s="91" t="str">
        <f>IF(P140="","",IF(P140&gt;=$P$1,B140,""))</f>
        <v/>
      </c>
      <c r="R140" s="91">
        <f>IF(P140="","",IF(P140&lt;=$P$1,B140,""))</f>
        <v>29380</v>
      </c>
    </row>
    <row r="141" spans="1:18" x14ac:dyDescent="0.25">
      <c r="A141" s="16" t="s">
        <v>145</v>
      </c>
      <c r="B141" s="58">
        <v>37530</v>
      </c>
      <c r="P141" s="91">
        <f>IF(ISNUMBER(RANK(B141,$B$2:$B$201)),RANK(B141,$B$2:$B$201),"")</f>
        <v>53</v>
      </c>
      <c r="Q141" s="91" t="str">
        <f>IF(P141="","",IF(P141&gt;=$P$1,B141,""))</f>
        <v/>
      </c>
      <c r="R141" s="91">
        <f>IF(P141="","",IF(P141&lt;=$P$1,B141,""))</f>
        <v>37530</v>
      </c>
    </row>
    <row r="142" spans="1:18" x14ac:dyDescent="0.25">
      <c r="A142" s="16" t="s">
        <v>146</v>
      </c>
      <c r="B142" s="58">
        <v>33260</v>
      </c>
      <c r="P142" s="91">
        <f>IF(ISNUMBER(RANK(B142,$B$2:$B$201)),RANK(B142,$B$2:$B$201),"")</f>
        <v>70</v>
      </c>
      <c r="Q142" s="91" t="str">
        <f>IF(P142="","",IF(P142&gt;=$P$1,B142,""))</f>
        <v/>
      </c>
      <c r="R142" s="91">
        <f>IF(P142="","",IF(P142&lt;=$P$1,B142,""))</f>
        <v>33260</v>
      </c>
    </row>
    <row r="143" spans="1:18" x14ac:dyDescent="0.25">
      <c r="A143" s="16" t="s">
        <v>147</v>
      </c>
      <c r="B143" s="58">
        <v>69995</v>
      </c>
      <c r="P143" s="91">
        <f>IF(ISNUMBER(RANK(B143,$B$2:$B$201)),RANK(B143,$B$2:$B$201),"")</f>
        <v>16</v>
      </c>
      <c r="Q143" s="91" t="str">
        <f>IF(P143="","",IF(P143&gt;=$P$1,B143,""))</f>
        <v/>
      </c>
      <c r="R143" s="91">
        <f>IF(P143="","",IF(P143&lt;=$P$1,B143,""))</f>
        <v>69995</v>
      </c>
    </row>
    <row r="144" spans="1:18" x14ac:dyDescent="0.25">
      <c r="A144" s="16" t="s">
        <v>148</v>
      </c>
      <c r="B144" s="58">
        <v>86995</v>
      </c>
      <c r="P144" s="91">
        <f>IF(ISNUMBER(RANK(B144,$B$2:$B$201)),RANK(B144,$B$2:$B$201),"")</f>
        <v>5</v>
      </c>
      <c r="Q144" s="91" t="str">
        <f>IF(P144="","",IF(P144&gt;=$P$1,B144,""))</f>
        <v/>
      </c>
      <c r="R144" s="91">
        <f>IF(P144="","",IF(P144&lt;=$P$1,B144,""))</f>
        <v>86995</v>
      </c>
    </row>
    <row r="145" spans="1:18" x14ac:dyDescent="0.25">
      <c r="A145" s="16" t="s">
        <v>149</v>
      </c>
      <c r="B145" s="58">
        <v>81995</v>
      </c>
      <c r="P145" s="91">
        <f>IF(ISNUMBER(RANK(B145,$B$2:$B$201)),RANK(B145,$B$2:$B$201),"")</f>
        <v>9</v>
      </c>
      <c r="Q145" s="91" t="str">
        <f>IF(P145="","",IF(P145&gt;=$P$1,B145,""))</f>
        <v/>
      </c>
      <c r="R145" s="91">
        <f>IF(P145="","",IF(P145&lt;=$P$1,B145,""))</f>
        <v>81995</v>
      </c>
    </row>
    <row r="146" spans="1:18" x14ac:dyDescent="0.25">
      <c r="A146" s="16" t="s">
        <v>150</v>
      </c>
      <c r="B146" s="58">
        <v>63200</v>
      </c>
      <c r="P146" s="91">
        <f>IF(ISNUMBER(RANK(B146,$B$2:$B$201)),RANK(B146,$B$2:$B$201),"")</f>
        <v>21</v>
      </c>
      <c r="Q146" s="91" t="str">
        <f>IF(P146="","",IF(P146&gt;=$P$1,B146,""))</f>
        <v/>
      </c>
      <c r="R146" s="91">
        <f>IF(P146="","",IF(P146&lt;=$P$1,B146,""))</f>
        <v>63200</v>
      </c>
    </row>
    <row r="147" spans="1:18" x14ac:dyDescent="0.25">
      <c r="A147" s="16" t="s">
        <v>151</v>
      </c>
      <c r="B147" s="58">
        <v>22388</v>
      </c>
      <c r="P147" s="91">
        <f>IF(ISNUMBER(RANK(B147,$B$2:$B$201)),RANK(B147,$B$2:$B$201),"")</f>
        <v>139</v>
      </c>
      <c r="Q147" s="91">
        <f>IF(P147="","",IF(P147&gt;=$P$1,B147,""))</f>
        <v>22388</v>
      </c>
      <c r="R147" s="91" t="str">
        <f>IF(P147="","",IF(P147&lt;=$P$1,B147,""))</f>
        <v/>
      </c>
    </row>
    <row r="148" spans="1:18" x14ac:dyDescent="0.25">
      <c r="A148" s="16" t="s">
        <v>152</v>
      </c>
      <c r="B148" s="58">
        <v>25700</v>
      </c>
      <c r="P148" s="91">
        <f>IF(ISNUMBER(RANK(B148,$B$2:$B$201)),RANK(B148,$B$2:$B$201),"")</f>
        <v>117</v>
      </c>
      <c r="Q148" s="91">
        <f>IF(P148="","",IF(P148&gt;=$P$1,B148,""))</f>
        <v>25700</v>
      </c>
      <c r="R148" s="91" t="str">
        <f>IF(P148="","",IF(P148&lt;=$P$1,B148,""))</f>
        <v/>
      </c>
    </row>
    <row r="149" spans="1:18" x14ac:dyDescent="0.25">
      <c r="A149" s="16" t="s">
        <v>153</v>
      </c>
      <c r="B149" s="58">
        <v>27200</v>
      </c>
      <c r="P149" s="91">
        <f>IF(ISNUMBER(RANK(B149,$B$2:$B$201)),RANK(B149,$B$2:$B$201),"")</f>
        <v>104</v>
      </c>
      <c r="Q149" s="91">
        <f>IF(P149="","",IF(P149&gt;=$P$1,B149,""))</f>
        <v>27200</v>
      </c>
      <c r="R149" s="91" t="str">
        <f>IF(P149="","",IF(P149&lt;=$P$1,B149,""))</f>
        <v/>
      </c>
    </row>
    <row r="150" spans="1:18" x14ac:dyDescent="0.25">
      <c r="A150" s="16" t="s">
        <v>154</v>
      </c>
      <c r="B150" s="58">
        <v>90520</v>
      </c>
      <c r="P150" s="91">
        <f>IF(ISNUMBER(RANK(B150,$B$2:$B$201)),RANK(B150,$B$2:$B$201),"")</f>
        <v>4</v>
      </c>
      <c r="Q150" s="91" t="str">
        <f>IF(P150="","",IF(P150&gt;=$P$1,B150,""))</f>
        <v/>
      </c>
      <c r="R150" s="91">
        <f>IF(P150="","",IF(P150&lt;=$P$1,B150,""))</f>
        <v>90520</v>
      </c>
    </row>
    <row r="151" spans="1:18" x14ac:dyDescent="0.25">
      <c r="A151" s="16" t="s">
        <v>155</v>
      </c>
      <c r="B151" s="58">
        <v>126670</v>
      </c>
      <c r="P151" s="91">
        <f>IF(ISNUMBER(RANK(B151,$B$2:$B$201)),RANK(B151,$B$2:$B$201),"")</f>
        <v>2</v>
      </c>
      <c r="Q151" s="91" t="str">
        <f>IF(P151="","",IF(P151&gt;=$P$1,B151,""))</f>
        <v/>
      </c>
      <c r="R151" s="91">
        <f>IF(P151="","",IF(P151&lt;=$P$1,B151,""))</f>
        <v>126670</v>
      </c>
    </row>
    <row r="152" spans="1:18" x14ac:dyDescent="0.25">
      <c r="A152" s="16" t="s">
        <v>156</v>
      </c>
      <c r="B152" s="58">
        <v>25092</v>
      </c>
      <c r="P152" s="91">
        <f>IF(ISNUMBER(RANK(B152,$B$2:$B$201)),RANK(B152,$B$2:$B$201),"")</f>
        <v>121</v>
      </c>
      <c r="Q152" s="91">
        <f>IF(P152="","",IF(P152&gt;=$P$1,B152,""))</f>
        <v>25092</v>
      </c>
      <c r="R152" s="91" t="str">
        <f>IF(P152="","",IF(P152&lt;=$P$1,B152,""))</f>
        <v/>
      </c>
    </row>
    <row r="153" spans="1:18" x14ac:dyDescent="0.25">
      <c r="A153" s="16" t="s">
        <v>157</v>
      </c>
      <c r="B153" s="58">
        <v>26992</v>
      </c>
      <c r="P153" s="91">
        <f>IF(ISNUMBER(RANK(B153,$B$2:$B$201)),RANK(B153,$B$2:$B$201),"")</f>
        <v>105</v>
      </c>
      <c r="Q153" s="91">
        <f>IF(P153="","",IF(P153&gt;=$P$1,B153,""))</f>
        <v>26992</v>
      </c>
      <c r="R153" s="91" t="str">
        <f>IF(P153="","",IF(P153&lt;=$P$1,B153,""))</f>
        <v/>
      </c>
    </row>
    <row r="154" spans="1:18" x14ac:dyDescent="0.25">
      <c r="A154" s="16" t="s">
        <v>158</v>
      </c>
      <c r="B154" s="58">
        <v>84165</v>
      </c>
      <c r="P154" s="91">
        <f>IF(ISNUMBER(RANK(B154,$B$2:$B$201)),RANK(B154,$B$2:$B$201),"")</f>
        <v>8</v>
      </c>
      <c r="Q154" s="91" t="str">
        <f>IF(P154="","",IF(P154&gt;=$P$1,B154,""))</f>
        <v/>
      </c>
      <c r="R154" s="91">
        <f>IF(P154="","",IF(P154&lt;=$P$1,B154,""))</f>
        <v>84165</v>
      </c>
    </row>
    <row r="155" spans="1:18" x14ac:dyDescent="0.25">
      <c r="A155" s="16" t="s">
        <v>159</v>
      </c>
      <c r="B155" s="58">
        <v>76765</v>
      </c>
      <c r="P155" s="91">
        <f>IF(ISNUMBER(RANK(B155,$B$2:$B$201)),RANK(B155,$B$2:$B$201),"")</f>
        <v>11</v>
      </c>
      <c r="Q155" s="91" t="str">
        <f>IF(P155="","",IF(P155&gt;=$P$1,B155,""))</f>
        <v/>
      </c>
      <c r="R155" s="91">
        <f>IF(P155="","",IF(P155&lt;=$P$1,B155,""))</f>
        <v>76765</v>
      </c>
    </row>
    <row r="156" spans="1:18" x14ac:dyDescent="0.25">
      <c r="A156" s="16" t="s">
        <v>160</v>
      </c>
      <c r="B156" s="58">
        <v>52365</v>
      </c>
      <c r="P156" s="91">
        <f>IF(ISNUMBER(RANK(B156,$B$2:$B$201)),RANK(B156,$B$2:$B$201),"")</f>
        <v>27</v>
      </c>
      <c r="Q156" s="91" t="str">
        <f>IF(P156="","",IF(P156&gt;=$P$1,B156,""))</f>
        <v/>
      </c>
      <c r="R156" s="91">
        <f>IF(P156="","",IF(P156&lt;=$P$1,B156,""))</f>
        <v>52365</v>
      </c>
    </row>
    <row r="157" spans="1:18" x14ac:dyDescent="0.25">
      <c r="A157" s="16" t="s">
        <v>161</v>
      </c>
      <c r="B157" s="58">
        <v>22570</v>
      </c>
      <c r="P157" s="91">
        <f>IF(ISNUMBER(RANK(B157,$B$2:$B$201)),RANK(B157,$B$2:$B$201),"")</f>
        <v>137</v>
      </c>
      <c r="Q157" s="91">
        <f>IF(P157="","",IF(P157&gt;=$P$1,B157,""))</f>
        <v>22570</v>
      </c>
      <c r="R157" s="91" t="str">
        <f>IF(P157="","",IF(P157&lt;=$P$1,B157,""))</f>
        <v/>
      </c>
    </row>
    <row r="158" spans="1:18" x14ac:dyDescent="0.25">
      <c r="A158" s="16" t="s">
        <v>162</v>
      </c>
      <c r="B158" s="58">
        <v>37895</v>
      </c>
      <c r="P158" s="91">
        <f>IF(ISNUMBER(RANK(B158,$B$2:$B$201)),RANK(B158,$B$2:$B$201),"")</f>
        <v>51</v>
      </c>
      <c r="Q158" s="91" t="str">
        <f>IF(P158="","",IF(P158&gt;=$P$1,B158,""))</f>
        <v/>
      </c>
      <c r="R158" s="91">
        <f>IF(P158="","",IF(P158&lt;=$P$1,B158,""))</f>
        <v>37895</v>
      </c>
    </row>
    <row r="159" spans="1:18" x14ac:dyDescent="0.25">
      <c r="A159" s="16" t="s">
        <v>163</v>
      </c>
      <c r="B159" s="58">
        <v>26545</v>
      </c>
      <c r="P159" s="91">
        <f>IF(ISNUMBER(RANK(B159,$B$2:$B$201)),RANK(B159,$B$2:$B$201),"")</f>
        <v>110</v>
      </c>
      <c r="Q159" s="91">
        <f>IF(P159="","",IF(P159&gt;=$P$1,B159,""))</f>
        <v>26545</v>
      </c>
      <c r="R159" s="91" t="str">
        <f>IF(P159="","",IF(P159&lt;=$P$1,B159,""))</f>
        <v/>
      </c>
    </row>
    <row r="160" spans="1:18" x14ac:dyDescent="0.25">
      <c r="A160" s="16" t="s">
        <v>164</v>
      </c>
      <c r="B160" s="58">
        <v>52795</v>
      </c>
      <c r="P160" s="91">
        <f>IF(ISNUMBER(RANK(B160,$B$2:$B$201)),RANK(B160,$B$2:$B$201),"")</f>
        <v>26</v>
      </c>
      <c r="Q160" s="91" t="str">
        <f>IF(P160="","",IF(P160&gt;=$P$1,B160,""))</f>
        <v/>
      </c>
      <c r="R160" s="91">
        <f>IF(P160="","",IF(P160&lt;=$P$1,B160,""))</f>
        <v>52795</v>
      </c>
    </row>
    <row r="161" spans="1:18" x14ac:dyDescent="0.25">
      <c r="A161" s="16" t="s">
        <v>165</v>
      </c>
      <c r="B161" s="58">
        <v>20255</v>
      </c>
      <c r="P161" s="91">
        <f>IF(ISNUMBER(RANK(B161,$B$2:$B$201)),RANK(B161,$B$2:$B$201),"")</f>
        <v>159</v>
      </c>
      <c r="Q161" s="91">
        <f>IF(P161="","",IF(P161&gt;=$P$1,B161,""))</f>
        <v>20255</v>
      </c>
      <c r="R161" s="91" t="str">
        <f>IF(P161="","",IF(P161&lt;=$P$1,B161,""))</f>
        <v/>
      </c>
    </row>
    <row r="162" spans="1:18" x14ac:dyDescent="0.25">
      <c r="A162" s="16" t="s">
        <v>166</v>
      </c>
      <c r="B162" s="58">
        <v>35725</v>
      </c>
      <c r="P162" s="91">
        <f>IF(ISNUMBER(RANK(B162,$B$2:$B$201)),RANK(B162,$B$2:$B$201),"")</f>
        <v>58</v>
      </c>
      <c r="Q162" s="91" t="str">
        <f>IF(P162="","",IF(P162&gt;=$P$1,B162,""))</f>
        <v/>
      </c>
      <c r="R162" s="91">
        <f>IF(P162="","",IF(P162&lt;=$P$1,B162,""))</f>
        <v>35725</v>
      </c>
    </row>
    <row r="163" spans="1:18" x14ac:dyDescent="0.25">
      <c r="A163" s="16" t="s">
        <v>167</v>
      </c>
      <c r="B163" s="58">
        <v>32235</v>
      </c>
      <c r="P163" s="91">
        <f>IF(ISNUMBER(RANK(B163,$B$2:$B$201)),RANK(B163,$B$2:$B$201),"")</f>
        <v>80</v>
      </c>
      <c r="Q163" s="91" t="str">
        <f>IF(P163="","",IF(P163&gt;=$P$1,B163,""))</f>
        <v/>
      </c>
      <c r="R163" s="91">
        <f>IF(P163="","",IF(P163&lt;=$P$1,B163,""))</f>
        <v>32235</v>
      </c>
    </row>
    <row r="164" spans="1:18" x14ac:dyDescent="0.25">
      <c r="A164" s="16" t="s">
        <v>168</v>
      </c>
      <c r="B164" s="58">
        <v>34560</v>
      </c>
      <c r="P164" s="91">
        <f>IF(ISNUMBER(RANK(B164,$B$2:$B$201)),RANK(B164,$B$2:$B$201),"")</f>
        <v>61</v>
      </c>
      <c r="Q164" s="91" t="str">
        <f>IF(P164="","",IF(P164&gt;=$P$1,B164,""))</f>
        <v/>
      </c>
      <c r="R164" s="91">
        <f>IF(P164="","",IF(P164&lt;=$P$1,B164,""))</f>
        <v>34560</v>
      </c>
    </row>
    <row r="165" spans="1:18" x14ac:dyDescent="0.25">
      <c r="A165" s="16" t="s">
        <v>169</v>
      </c>
      <c r="B165" s="58">
        <v>29670</v>
      </c>
      <c r="P165" s="91">
        <f>IF(ISNUMBER(RANK(B165,$B$2:$B$201)),RANK(B165,$B$2:$B$201),"")</f>
        <v>92</v>
      </c>
      <c r="Q165" s="91" t="str">
        <f>IF(P165="","",IF(P165&gt;=$P$1,B165,""))</f>
        <v/>
      </c>
      <c r="R165" s="91">
        <f>IF(P165="","",IF(P165&lt;=$P$1,B165,""))</f>
        <v>29670</v>
      </c>
    </row>
    <row r="166" spans="1:18" x14ac:dyDescent="0.25">
      <c r="A166" s="16" t="s">
        <v>170</v>
      </c>
      <c r="B166" s="58">
        <v>31890</v>
      </c>
      <c r="P166" s="91">
        <f>IF(ISNUMBER(RANK(B166,$B$2:$B$201)),RANK(B166,$B$2:$B$201),"")</f>
        <v>81</v>
      </c>
      <c r="Q166" s="91" t="str">
        <f>IF(P166="","",IF(P166&gt;=$P$1,B166,""))</f>
        <v/>
      </c>
      <c r="R166" s="91">
        <f>IF(P166="","",IF(P166&lt;=$P$1,B166,""))</f>
        <v>31890</v>
      </c>
    </row>
    <row r="167" spans="1:18" x14ac:dyDescent="0.25">
      <c r="A167" s="16" t="s">
        <v>171</v>
      </c>
      <c r="B167" s="58">
        <v>19860</v>
      </c>
      <c r="P167" s="91">
        <f>IF(ISNUMBER(RANK(B167,$B$2:$B$201)),RANK(B167,$B$2:$B$201),"")</f>
        <v>162</v>
      </c>
      <c r="Q167" s="91">
        <f>IF(P167="","",IF(P167&gt;=$P$1,B167,""))</f>
        <v>19860</v>
      </c>
      <c r="R167" s="91" t="str">
        <f>IF(P167="","",IF(P167&lt;=$P$1,B167,""))</f>
        <v/>
      </c>
    </row>
    <row r="168" spans="1:18" x14ac:dyDescent="0.25">
      <c r="A168" s="16" t="s">
        <v>172</v>
      </c>
      <c r="B168" s="58">
        <v>49995</v>
      </c>
      <c r="P168" s="91">
        <f>IF(ISNUMBER(RANK(B168,$B$2:$B$201)),RANK(B168,$B$2:$B$201),"")</f>
        <v>30</v>
      </c>
      <c r="Q168" s="91" t="str">
        <f>IF(P168="","",IF(P168&gt;=$P$1,B168,""))</f>
        <v/>
      </c>
      <c r="R168" s="91">
        <f>IF(P168="","",IF(P168&lt;=$P$1,B168,""))</f>
        <v>49995</v>
      </c>
    </row>
    <row r="169" spans="1:18" x14ac:dyDescent="0.25">
      <c r="A169" s="16" t="s">
        <v>173</v>
      </c>
      <c r="B169" s="58">
        <v>25520</v>
      </c>
      <c r="P169" s="91">
        <f>IF(ISNUMBER(RANK(B169,$B$2:$B$201)),RANK(B169,$B$2:$B$201),"")</f>
        <v>119</v>
      </c>
      <c r="Q169" s="91">
        <f>IF(P169="","",IF(P169&gt;=$P$1,B169,""))</f>
        <v>25520</v>
      </c>
      <c r="R169" s="91" t="str">
        <f>IF(P169="","",IF(P169&lt;=$P$1,B169,""))</f>
        <v/>
      </c>
    </row>
    <row r="170" spans="1:18" x14ac:dyDescent="0.25">
      <c r="A170" s="16" t="s">
        <v>174</v>
      </c>
      <c r="B170" s="58">
        <v>19635</v>
      </c>
      <c r="P170" s="91">
        <f>IF(ISNUMBER(RANK(B170,$B$2:$B$201)),RANK(B170,$B$2:$B$201),"")</f>
        <v>164</v>
      </c>
      <c r="Q170" s="91">
        <f>IF(P170="","",IF(P170&gt;=$P$1,B170,""))</f>
        <v>19635</v>
      </c>
      <c r="R170" s="91" t="str">
        <f>IF(P170="","",IF(P170&lt;=$P$1,B170,""))</f>
        <v/>
      </c>
    </row>
    <row r="171" spans="1:18" x14ac:dyDescent="0.25">
      <c r="A171" s="16" t="s">
        <v>175</v>
      </c>
      <c r="B171" s="58">
        <v>25995</v>
      </c>
      <c r="P171" s="91">
        <f>IF(ISNUMBER(RANK(B171,$B$2:$B$201)),RANK(B171,$B$2:$B$201),"")</f>
        <v>113</v>
      </c>
      <c r="Q171" s="91">
        <f>IF(P171="","",IF(P171&gt;=$P$1,B171,""))</f>
        <v>25995</v>
      </c>
      <c r="R171" s="91" t="str">
        <f>IF(P171="","",IF(P171&lt;=$P$1,B171,""))</f>
        <v/>
      </c>
    </row>
    <row r="172" spans="1:18" x14ac:dyDescent="0.25">
      <c r="A172" s="16" t="s">
        <v>176</v>
      </c>
      <c r="B172" s="58">
        <v>64800</v>
      </c>
      <c r="P172" s="91">
        <f>IF(ISNUMBER(RANK(B172,$B$2:$B$201)),RANK(B172,$B$2:$B$201),"")</f>
        <v>20</v>
      </c>
      <c r="Q172" s="91" t="str">
        <f>IF(P172="","",IF(P172&gt;=$P$1,B172,""))</f>
        <v/>
      </c>
      <c r="R172" s="91">
        <f>IF(P172="","",IF(P172&lt;=$P$1,B172,""))</f>
        <v>64800</v>
      </c>
    </row>
    <row r="173" spans="1:18" x14ac:dyDescent="0.25">
      <c r="A173" s="16" t="s">
        <v>177</v>
      </c>
      <c r="B173" s="58">
        <v>39195</v>
      </c>
      <c r="P173" s="91">
        <f>IF(ISNUMBER(RANK(B173,$B$2:$B$201)),RANK(B173,$B$2:$B$201),"")</f>
        <v>49</v>
      </c>
      <c r="Q173" s="91" t="str">
        <f>IF(P173="","",IF(P173&gt;=$P$1,B173,""))</f>
        <v/>
      </c>
      <c r="R173" s="91">
        <f>IF(P173="","",IF(P173&lt;=$P$1,B173,""))</f>
        <v>39195</v>
      </c>
    </row>
    <row r="174" spans="1:18" x14ac:dyDescent="0.25">
      <c r="A174" s="16" t="s">
        <v>178</v>
      </c>
      <c r="B174" s="58">
        <v>42915</v>
      </c>
      <c r="P174" s="91">
        <f>IF(ISNUMBER(RANK(B174,$B$2:$B$201)),RANK(B174,$B$2:$B$201),"")</f>
        <v>41</v>
      </c>
      <c r="Q174" s="91" t="str">
        <f>IF(P174="","",IF(P174&gt;=$P$1,B174,""))</f>
        <v/>
      </c>
      <c r="R174" s="91">
        <f>IF(P174="","",IF(P174&lt;=$P$1,B174,""))</f>
        <v>42915</v>
      </c>
    </row>
    <row r="175" spans="1:18" x14ac:dyDescent="0.25">
      <c r="A175" s="16" t="s">
        <v>179</v>
      </c>
      <c r="B175" s="58">
        <v>76870</v>
      </c>
      <c r="P175" s="91">
        <f>IF(ISNUMBER(RANK(B175,$B$2:$B$201)),RANK(B175,$B$2:$B$201),"")</f>
        <v>10</v>
      </c>
      <c r="Q175" s="91" t="str">
        <f>IF(P175="","",IF(P175&gt;=$P$1,B175,""))</f>
        <v/>
      </c>
      <c r="R175" s="91">
        <f>IF(P175="","",IF(P175&lt;=$P$1,B175,""))</f>
        <v>76870</v>
      </c>
    </row>
    <row r="176" spans="1:18" x14ac:dyDescent="0.25">
      <c r="A176" s="16" t="s">
        <v>180</v>
      </c>
      <c r="B176" s="58">
        <v>46470</v>
      </c>
      <c r="P176" s="91">
        <f>IF(ISNUMBER(RANK(B176,$B$2:$B$201)),RANK(B176,$B$2:$B$201),"")</f>
        <v>34</v>
      </c>
      <c r="Q176" s="91" t="str">
        <f>IF(P176="","",IF(P176&gt;=$P$1,B176,""))</f>
        <v/>
      </c>
      <c r="R176" s="91">
        <f>IF(P176="","",IF(P176&lt;=$P$1,B176,""))</f>
        <v>46470</v>
      </c>
    </row>
    <row r="177" spans="1:18" x14ac:dyDescent="0.25">
      <c r="A177" s="16" t="s">
        <v>181</v>
      </c>
      <c r="B177" s="58">
        <v>29995</v>
      </c>
      <c r="P177" s="91">
        <f>IF(ISNUMBER(RANK(B177,$B$2:$B$201)),RANK(B177,$B$2:$B$201),"")</f>
        <v>89</v>
      </c>
      <c r="Q177" s="91" t="str">
        <f>IF(P177="","",IF(P177&gt;=$P$1,B177,""))</f>
        <v/>
      </c>
      <c r="R177" s="91">
        <f>IF(P177="","",IF(P177&lt;=$P$1,B177,""))</f>
        <v>29995</v>
      </c>
    </row>
    <row r="178" spans="1:18" x14ac:dyDescent="0.25">
      <c r="A178" s="16" t="s">
        <v>182</v>
      </c>
      <c r="B178" s="58">
        <v>30492</v>
      </c>
      <c r="P178" s="91">
        <f>IF(ISNUMBER(RANK(B178,$B$2:$B$201)),RANK(B178,$B$2:$B$201),"")</f>
        <v>87</v>
      </c>
      <c r="Q178" s="91" t="str">
        <f>IF(P178="","",IF(P178&gt;=$P$1,B178,""))</f>
        <v/>
      </c>
      <c r="R178" s="91">
        <f>IF(P178="","",IF(P178&lt;=$P$1,B178,""))</f>
        <v>30492</v>
      </c>
    </row>
    <row r="179" spans="1:18" x14ac:dyDescent="0.25">
      <c r="A179" s="16" t="s">
        <v>183</v>
      </c>
      <c r="B179" s="58">
        <v>33112</v>
      </c>
      <c r="P179" s="91">
        <f>IF(ISNUMBER(RANK(B179,$B$2:$B$201)),RANK(B179,$B$2:$B$201),"")</f>
        <v>72</v>
      </c>
      <c r="Q179" s="91" t="str">
        <f>IF(P179="","",IF(P179&gt;=$P$1,B179,""))</f>
        <v/>
      </c>
      <c r="R179" s="91">
        <f>IF(P179="","",IF(P179&lt;=$P$1,B179,""))</f>
        <v>33112</v>
      </c>
    </row>
    <row r="180" spans="1:18" x14ac:dyDescent="0.25">
      <c r="A180" s="16" t="s">
        <v>184</v>
      </c>
      <c r="B180" s="58">
        <v>27339</v>
      </c>
      <c r="P180" s="91">
        <f>IF(ISNUMBER(RANK(B180,$B$2:$B$201)),RANK(B180,$B$2:$B$201),"")</f>
        <v>103</v>
      </c>
      <c r="Q180" s="91">
        <f>IF(P180="","",IF(P180&gt;=$P$1,B180,""))</f>
        <v>27339</v>
      </c>
      <c r="R180" s="91" t="str">
        <f>IF(P180="","",IF(P180&lt;=$P$1,B180,""))</f>
        <v/>
      </c>
    </row>
    <row r="181" spans="1:18" x14ac:dyDescent="0.25">
      <c r="A181" s="16" t="s">
        <v>185</v>
      </c>
      <c r="B181" s="58">
        <v>20939</v>
      </c>
      <c r="P181" s="91">
        <f>IF(ISNUMBER(RANK(B181,$B$2:$B$201)),RANK(B181,$B$2:$B$201),"")</f>
        <v>152</v>
      </c>
      <c r="Q181" s="91">
        <f>IF(P181="","",IF(P181&gt;=$P$1,B181,""))</f>
        <v>20939</v>
      </c>
      <c r="R181" s="91" t="str">
        <f>IF(P181="","",IF(P181&lt;=$P$1,B181,""))</f>
        <v/>
      </c>
    </row>
    <row r="182" spans="1:18" x14ac:dyDescent="0.25">
      <c r="A182" s="16" t="s">
        <v>186</v>
      </c>
      <c r="B182" s="58">
        <v>21595</v>
      </c>
      <c r="P182" s="91">
        <f>IF(ISNUMBER(RANK(B182,$B$2:$B$201)),RANK(B182,$B$2:$B$201),"")</f>
        <v>149</v>
      </c>
      <c r="Q182" s="91">
        <f>IF(P182="","",IF(P182&gt;=$P$1,B182,""))</f>
        <v>21595</v>
      </c>
      <c r="R182" s="91" t="str">
        <f>IF(P182="","",IF(P182&lt;=$P$1,B182,""))</f>
        <v/>
      </c>
    </row>
    <row r="183" spans="1:18" x14ac:dyDescent="0.25">
      <c r="A183" s="16" t="s">
        <v>187</v>
      </c>
      <c r="B183" s="58">
        <v>56665</v>
      </c>
      <c r="P183" s="91">
        <f>IF(ISNUMBER(RANK(B183,$B$2:$B$201)),RANK(B183,$B$2:$B$201),"")</f>
        <v>22</v>
      </c>
      <c r="Q183" s="91" t="str">
        <f>IF(P183="","",IF(P183&gt;=$P$1,B183,""))</f>
        <v/>
      </c>
      <c r="R183" s="91">
        <f>IF(P183="","",IF(P183&lt;=$P$1,B183,""))</f>
        <v>56665</v>
      </c>
    </row>
    <row r="184" spans="1:18" x14ac:dyDescent="0.25">
      <c r="A184" s="16" t="s">
        <v>188</v>
      </c>
      <c r="B184" s="58">
        <v>20585</v>
      </c>
      <c r="P184" s="91">
        <f>IF(ISNUMBER(RANK(B184,$B$2:$B$201)),RANK(B184,$B$2:$B$201),"")</f>
        <v>154</v>
      </c>
      <c r="Q184" s="91">
        <f>IF(P184="","",IF(P184&gt;=$P$1,B184,""))</f>
        <v>20585</v>
      </c>
      <c r="R184" s="91" t="str">
        <f>IF(P184="","",IF(P184&lt;=$P$1,B184,""))</f>
        <v/>
      </c>
    </row>
    <row r="185" spans="1:18" x14ac:dyDescent="0.25">
      <c r="A185" s="16" t="s">
        <v>189</v>
      </c>
      <c r="B185" s="58">
        <v>17163</v>
      </c>
      <c r="P185" s="91">
        <f>IF(ISNUMBER(RANK(B185,$B$2:$B$201)),RANK(B185,$B$2:$B$201),"")</f>
        <v>173</v>
      </c>
      <c r="Q185" s="91">
        <f>IF(P185="","",IF(P185&gt;=$P$1,B185,""))</f>
        <v>17163</v>
      </c>
      <c r="R185" s="91" t="str">
        <f>IF(P185="","",IF(P185&lt;=$P$1,B185,""))</f>
        <v/>
      </c>
    </row>
    <row r="186" spans="1:18" x14ac:dyDescent="0.25">
      <c r="A186" s="16" t="s">
        <v>190</v>
      </c>
      <c r="B186" s="58">
        <v>27710</v>
      </c>
      <c r="P186" s="91">
        <f>IF(ISNUMBER(RANK(B186,$B$2:$B$201)),RANK(B186,$B$2:$B$201),"")</f>
        <v>100</v>
      </c>
      <c r="Q186" s="91" t="str">
        <f>IF(P186="","",IF(P186&gt;=$P$1,B186,""))</f>
        <v/>
      </c>
      <c r="R186" s="91">
        <f>IF(P186="","",IF(P186&lt;=$P$1,B186,""))</f>
        <v>27710</v>
      </c>
    </row>
    <row r="187" spans="1:18" x14ac:dyDescent="0.25">
      <c r="A187" s="16" t="s">
        <v>191</v>
      </c>
      <c r="B187" s="58">
        <v>27930</v>
      </c>
      <c r="P187" s="91">
        <f>IF(ISNUMBER(RANK(B187,$B$2:$B$201)),RANK(B187,$B$2:$B$201),"")</f>
        <v>99</v>
      </c>
      <c r="Q187" s="91" t="str">
        <f>IF(P187="","",IF(P187&gt;=$P$1,B187,""))</f>
        <v/>
      </c>
      <c r="R187" s="91">
        <f>IF(P187="","",IF(P187&lt;=$P$1,B187,""))</f>
        <v>27930</v>
      </c>
    </row>
    <row r="188" spans="1:18" x14ac:dyDescent="0.25">
      <c r="A188" s="16" t="s">
        <v>192</v>
      </c>
      <c r="B188" s="58">
        <v>20290</v>
      </c>
      <c r="P188" s="91">
        <f>IF(ISNUMBER(RANK(B188,$B$2:$B$201)),RANK(B188,$B$2:$B$201),"")</f>
        <v>158</v>
      </c>
      <c r="Q188" s="91">
        <f>IF(P188="","",IF(P188&gt;=$P$1,B188,""))</f>
        <v>20290</v>
      </c>
      <c r="R188" s="91" t="str">
        <f>IF(P188="","",IF(P188&lt;=$P$1,B188,""))</f>
        <v/>
      </c>
    </row>
    <row r="189" spans="1:18" x14ac:dyDescent="0.25">
      <c r="A189" s="16" t="s">
        <v>193</v>
      </c>
      <c r="B189" s="58">
        <v>49090</v>
      </c>
      <c r="P189" s="91">
        <f>IF(ISNUMBER(RANK(B189,$B$2:$B$201)),RANK(B189,$B$2:$B$201),"")</f>
        <v>32</v>
      </c>
      <c r="Q189" s="91" t="str">
        <f>IF(P189="","",IF(P189&gt;=$P$1,B189,""))</f>
        <v/>
      </c>
      <c r="R189" s="91">
        <f>IF(P189="","",IF(P189&lt;=$P$1,B189,""))</f>
        <v>49090</v>
      </c>
    </row>
    <row r="190" spans="1:18" x14ac:dyDescent="0.25">
      <c r="A190" s="16" t="s">
        <v>194</v>
      </c>
      <c r="B190" s="58">
        <v>32845</v>
      </c>
      <c r="P190" s="91">
        <f>IF(ISNUMBER(RANK(B190,$B$2:$B$201)),RANK(B190,$B$2:$B$201),"")</f>
        <v>73</v>
      </c>
      <c r="Q190" s="91" t="str">
        <f>IF(P190="","",IF(P190&gt;=$P$1,B190,""))</f>
        <v/>
      </c>
      <c r="R190" s="91">
        <f>IF(P190="","",IF(P190&lt;=$P$1,B190,""))</f>
        <v>32845</v>
      </c>
    </row>
    <row r="191" spans="1:18" x14ac:dyDescent="0.25">
      <c r="A191" s="16" t="s">
        <v>195</v>
      </c>
      <c r="B191" s="58">
        <v>22225</v>
      </c>
      <c r="P191" s="91">
        <f>IF(ISNUMBER(RANK(B191,$B$2:$B$201)),RANK(B191,$B$2:$B$201),"")</f>
        <v>142</v>
      </c>
      <c r="Q191" s="91">
        <f>IF(P191="","",IF(P191&gt;=$P$1,B191,""))</f>
        <v>22225</v>
      </c>
      <c r="R191" s="91" t="str">
        <f>IF(P191="","",IF(P191&lt;=$P$1,B191,""))</f>
        <v/>
      </c>
    </row>
    <row r="192" spans="1:18" x14ac:dyDescent="0.25">
      <c r="A192" s="16" t="s">
        <v>196</v>
      </c>
      <c r="B192" s="58">
        <v>36395</v>
      </c>
      <c r="P192" s="91">
        <f>IF(ISNUMBER(RANK(B192,$B$2:$B$201)),RANK(B192,$B$2:$B$201),"")</f>
        <v>55</v>
      </c>
      <c r="Q192" s="91" t="str">
        <f>IF(P192="","",IF(P192&gt;=$P$1,B192,""))</f>
        <v/>
      </c>
      <c r="R192" s="91">
        <f>IF(P192="","",IF(P192&lt;=$P$1,B192,""))</f>
        <v>36395</v>
      </c>
    </row>
    <row r="193" spans="1:18" x14ac:dyDescent="0.25">
      <c r="A193" s="16" t="s">
        <v>197</v>
      </c>
      <c r="B193" s="58">
        <v>11905</v>
      </c>
      <c r="P193" s="91">
        <f>IF(ISNUMBER(RANK(B193,$B$2:$B$201)),RANK(B193,$B$2:$B$201),"")</f>
        <v>197</v>
      </c>
      <c r="Q193" s="91">
        <f>IF(P193="","",IF(P193&gt;=$P$1,B193,""))</f>
        <v>11905</v>
      </c>
      <c r="R193" s="91" t="str">
        <f>IF(P193="","",IF(P193&lt;=$P$1,B193,""))</f>
        <v/>
      </c>
    </row>
    <row r="194" spans="1:18" x14ac:dyDescent="0.25">
      <c r="A194" s="16" t="s">
        <v>198</v>
      </c>
      <c r="B194" s="58">
        <v>32455</v>
      </c>
      <c r="P194" s="91">
        <f>IF(ISNUMBER(RANK(B194,$B$2:$B$201)),RANK(B194,$B$2:$B$201),"")</f>
        <v>76</v>
      </c>
      <c r="Q194" s="91" t="str">
        <f>IF(P194="","",IF(P194&gt;=$P$1,B194,""))</f>
        <v/>
      </c>
      <c r="R194" s="91">
        <f>IF(P194="","",IF(P194&lt;=$P$1,B194,""))</f>
        <v>32455</v>
      </c>
    </row>
    <row r="195" spans="1:18" x14ac:dyDescent="0.25">
      <c r="A195" s="16" t="s">
        <v>199</v>
      </c>
      <c r="B195" s="58">
        <v>33780</v>
      </c>
      <c r="P195" s="91">
        <f>IF(ISNUMBER(RANK(B195,$B$2:$B$201)),RANK(B195,$B$2:$B$201),"")</f>
        <v>66</v>
      </c>
      <c r="Q195" s="91" t="str">
        <f>IF(P195="","",IF(P195&gt;=$P$1,B195,""))</f>
        <v/>
      </c>
      <c r="R195" s="91">
        <f>IF(P195="","",IF(P195&lt;=$P$1,B195,""))</f>
        <v>33780</v>
      </c>
    </row>
    <row r="196" spans="1:18" x14ac:dyDescent="0.25">
      <c r="A196" s="16" t="s">
        <v>200</v>
      </c>
      <c r="B196" s="58">
        <v>50670</v>
      </c>
      <c r="P196" s="91">
        <f>IF(ISNUMBER(RANK(B196,$B$2:$B$201)),RANK(B196,$B$2:$B$201),"")</f>
        <v>28</v>
      </c>
      <c r="Q196" s="91" t="str">
        <f>IF(P196="","",IF(P196&gt;=$P$1,B196,""))</f>
        <v/>
      </c>
      <c r="R196" s="91">
        <f>IF(P196="","",IF(P196&lt;=$P$1,B196,""))</f>
        <v>50670</v>
      </c>
    </row>
    <row r="197" spans="1:18" x14ac:dyDescent="0.25">
      <c r="A197" s="16" t="s">
        <v>201</v>
      </c>
      <c r="B197" s="58">
        <v>22595</v>
      </c>
      <c r="P197" s="91">
        <f>IF(ISNUMBER(RANK(B197,$B$2:$B$201)),RANK(B197,$B$2:$B$201),"")</f>
        <v>136</v>
      </c>
      <c r="Q197" s="91">
        <f>IF(P197="","",IF(P197&gt;=$P$1,B197,""))</f>
        <v>22595</v>
      </c>
      <c r="R197" s="91" t="str">
        <f>IF(P197="","",IF(P197&lt;=$P$1,B197,""))</f>
        <v/>
      </c>
    </row>
    <row r="198" spans="1:18" x14ac:dyDescent="0.25">
      <c r="A198" s="16" t="s">
        <v>202</v>
      </c>
      <c r="B198" s="58">
        <v>40845</v>
      </c>
      <c r="P198" s="91">
        <f>IF(ISNUMBER(RANK(B198,$B$2:$B$201)),RANK(B198,$B$2:$B$201),"")</f>
        <v>45</v>
      </c>
      <c r="Q198" s="91" t="str">
        <f>IF(P198="","",IF(P198&gt;=$P$1,B198,""))</f>
        <v/>
      </c>
      <c r="R198" s="91">
        <f>IF(P198="","",IF(P198&lt;=$P$1,B198,""))</f>
        <v>40845</v>
      </c>
    </row>
    <row r="199" spans="1:18" x14ac:dyDescent="0.25">
      <c r="A199" s="16" t="s">
        <v>203</v>
      </c>
      <c r="B199" s="58">
        <v>23560</v>
      </c>
      <c r="P199" s="91">
        <f>IF(ISNUMBER(RANK(B199,$B$2:$B$201)),RANK(B199,$B$2:$B$201),"")</f>
        <v>131</v>
      </c>
      <c r="Q199" s="91">
        <f>IF(P199="","",IF(P199&gt;=$P$1,B199,""))</f>
        <v>23560</v>
      </c>
      <c r="R199" s="91" t="str">
        <f>IF(P199="","",IF(P199&lt;=$P$1,B199,""))</f>
        <v/>
      </c>
    </row>
    <row r="200" spans="1:18" x14ac:dyDescent="0.25">
      <c r="A200" s="16" t="s">
        <v>204</v>
      </c>
      <c r="B200" s="58">
        <v>16497</v>
      </c>
      <c r="P200" s="91">
        <f>IF(ISNUMBER(RANK(B200,$B$2:$B$201)),RANK(B200,$B$2:$B$201),"")</f>
        <v>176</v>
      </c>
      <c r="Q200" s="91">
        <f>IF(P200="","",IF(P200&gt;=$P$1,B200,""))</f>
        <v>16497</v>
      </c>
      <c r="R200" s="91" t="str">
        <f>IF(P200="","",IF(P200&lt;=$P$1,B200,""))</f>
        <v/>
      </c>
    </row>
    <row r="201" spans="1:18" ht="15.6" thickBot="1" x14ac:dyDescent="0.3">
      <c r="A201" s="14" t="s">
        <v>205</v>
      </c>
      <c r="B201" s="78">
        <v>19005</v>
      </c>
      <c r="P201" s="91">
        <f>IF(ISNUMBER(RANK(B201,$B$2:$B$201)),RANK(B201,$B$2:$B$201),"")</f>
        <v>168</v>
      </c>
      <c r="Q201" s="91">
        <f>IF(P201="","",IF(P201&gt;=$P$1,B201,""))</f>
        <v>19005</v>
      </c>
      <c r="R201" s="91" t="str">
        <f>IF(P201="","",IF(P201&lt;=$P$1,B201,""))</f>
        <v/>
      </c>
    </row>
  </sheetData>
  <sheetProtection password="87CD" sheet="1" objects="1" scenarios="1" formatCells="0" formatColumns="0" formatRows="0" insertColumns="0" insertRows="0" insertHyperlinks="0" sort="0"/>
  <printOptions gridLines="1" gridLinesSet="0"/>
  <pageMargins left="0.75" right="0.75" top="1" bottom="1" header="0.5" footer="0.5"/>
  <pageSetup orientation="landscape" horizontalDpi="204" verticalDpi="196" r:id="rId1"/>
  <headerFooter alignWithMargins="0">
    <oddHeader>&amp;A</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1"/>
  <sheetViews>
    <sheetView workbookViewId="0">
      <selection activeCell="H21" sqref="H21"/>
    </sheetView>
  </sheetViews>
  <sheetFormatPr defaultColWidth="9.109375" defaultRowHeight="15" x14ac:dyDescent="0.25"/>
  <cols>
    <col min="1" max="1" width="14.6640625" style="24" bestFit="1" customWidth="1"/>
    <col min="2" max="2" width="11.109375" style="12" customWidth="1"/>
    <col min="3" max="3" width="3.109375" style="6" customWidth="1"/>
    <col min="4" max="4" width="22.5546875" style="22" customWidth="1"/>
    <col min="5" max="5" width="20.6640625" style="22" customWidth="1"/>
    <col min="6" max="6" width="13.6640625" style="6" customWidth="1"/>
    <col min="7" max="7" width="3" style="6" customWidth="1"/>
    <col min="8" max="8" width="28.33203125" style="6" bestFit="1" customWidth="1"/>
    <col min="9" max="9" width="18.21875" style="6" customWidth="1"/>
    <col min="10" max="10" width="13.6640625" style="6" customWidth="1"/>
    <col min="11" max="15" width="9.109375" style="6"/>
    <col min="16" max="18" width="0" style="91" hidden="1" customWidth="1"/>
    <col min="19" max="16384" width="9.109375" style="6"/>
  </cols>
  <sheetData>
    <row r="1" spans="1:18" ht="15.6" thickBot="1" x14ac:dyDescent="0.3">
      <c r="A1" s="40" t="s">
        <v>0</v>
      </c>
      <c r="B1" s="41" t="s">
        <v>1</v>
      </c>
      <c r="P1" s="120">
        <f>(E10+1)/2</f>
        <v>100.5</v>
      </c>
      <c r="Q1" s="120">
        <f>MEDIAN(Q2:Q201)</f>
        <v>22</v>
      </c>
      <c r="R1" s="120">
        <f>MEDIAN(R2:R201)</f>
        <v>29</v>
      </c>
    </row>
    <row r="2" spans="1:18" ht="15.6" x14ac:dyDescent="0.3">
      <c r="A2" s="21" t="s">
        <v>3</v>
      </c>
      <c r="B2" s="56">
        <v>25</v>
      </c>
      <c r="D2" s="115" t="s">
        <v>253</v>
      </c>
      <c r="E2" s="119"/>
      <c r="H2" s="115" t="s">
        <v>252</v>
      </c>
      <c r="I2" s="119"/>
      <c r="P2" s="91">
        <f>IF(ISNUMBER(RANK(B2,$B$2:$B$201)),RANK(B2,$B$2:$B$201),"")</f>
        <v>120</v>
      </c>
      <c r="Q2" s="91">
        <f>IF(P2="","",IF(P2&gt;=$P$1,B2,""))</f>
        <v>25</v>
      </c>
      <c r="R2" s="91" t="str">
        <f>IF(P2="","",IF(P2&lt;=$P$1,B2,""))</f>
        <v/>
      </c>
    </row>
    <row r="3" spans="1:18" ht="15.6" x14ac:dyDescent="0.3">
      <c r="A3" s="16" t="s">
        <v>6</v>
      </c>
      <c r="B3" s="58">
        <v>26</v>
      </c>
      <c r="D3" s="101" t="s">
        <v>251</v>
      </c>
      <c r="E3" s="102">
        <f>AVERAGE(B2:B201)</f>
        <v>26.64</v>
      </c>
      <c r="H3" s="101" t="s">
        <v>229</v>
      </c>
      <c r="I3" s="102">
        <f>E12-E11</f>
        <v>39</v>
      </c>
      <c r="P3" s="91">
        <f>IF(ISNUMBER(RANK(B3,$B$2:$B$201)),RANK(B3,$B$2:$B$201),"")</f>
        <v>92</v>
      </c>
      <c r="Q3" s="91" t="str">
        <f>IF(P3="","",IF(P3&gt;=$P$1,B3,""))</f>
        <v/>
      </c>
      <c r="R3" s="91">
        <f>IF(P3="","",IF(P3&lt;=$P$1,B3,""))</f>
        <v>26</v>
      </c>
    </row>
    <row r="4" spans="1:18" ht="15.6" x14ac:dyDescent="0.3">
      <c r="A4" s="16" t="s">
        <v>7</v>
      </c>
      <c r="B4" s="58">
        <v>23</v>
      </c>
      <c r="D4" s="101" t="s">
        <v>250</v>
      </c>
      <c r="E4" s="102">
        <f>MEDIAN(B2:B201)</f>
        <v>26</v>
      </c>
      <c r="H4" s="101" t="s">
        <v>249</v>
      </c>
      <c r="I4" s="102">
        <f>E14-E13</f>
        <v>7</v>
      </c>
      <c r="P4" s="91">
        <f>IF(ISNUMBER(RANK(B4,$B$2:$B$201)),RANK(B4,$B$2:$B$201),"")</f>
        <v>151</v>
      </c>
      <c r="Q4" s="91">
        <f>IF(P4="","",IF(P4&gt;=$P$1,B4,""))</f>
        <v>23</v>
      </c>
      <c r="R4" s="91" t="str">
        <f>IF(P4="","",IF(P4&lt;=$P$1,B4,""))</f>
        <v/>
      </c>
    </row>
    <row r="5" spans="1:18" ht="15.6" x14ac:dyDescent="0.3">
      <c r="A5" s="16" t="s">
        <v>8</v>
      </c>
      <c r="B5" s="58">
        <v>20</v>
      </c>
      <c r="D5" s="101" t="s">
        <v>248</v>
      </c>
      <c r="E5" s="102">
        <f>MODE(B2:B201)</f>
        <v>26</v>
      </c>
      <c r="H5" s="101" t="s">
        <v>247</v>
      </c>
      <c r="I5" s="102">
        <f>STDEV(B2:B201)</f>
        <v>5.7738276236077235</v>
      </c>
      <c r="P5" s="91">
        <f>IF(ISNUMBER(RANK(B5,$B$2:$B$201)),RANK(B5,$B$2:$B$201),"")</f>
        <v>174</v>
      </c>
      <c r="Q5" s="91">
        <f>IF(P5="","",IF(P5&gt;=$P$1,B5,""))</f>
        <v>20</v>
      </c>
      <c r="R5" s="91" t="str">
        <f>IF(P5="","",IF(P5&lt;=$P$1,B5,""))</f>
        <v/>
      </c>
    </row>
    <row r="6" spans="1:18" ht="16.2" thickBot="1" x14ac:dyDescent="0.35">
      <c r="A6" s="16" t="s">
        <v>9</v>
      </c>
      <c r="B6" s="58">
        <v>25</v>
      </c>
      <c r="D6" s="98" t="s">
        <v>246</v>
      </c>
      <c r="E6" s="118">
        <f>AVERAGE(E11,E12)</f>
        <v>31.5</v>
      </c>
      <c r="H6" s="101" t="s">
        <v>245</v>
      </c>
      <c r="I6" s="102">
        <f>I5*I5</f>
        <v>33.337085427135612</v>
      </c>
      <c r="P6" s="91">
        <f>IF(ISNUMBER(RANK(B6,$B$2:$B$201)),RANK(B6,$B$2:$B$201),"")</f>
        <v>120</v>
      </c>
      <c r="Q6" s="91">
        <f>IF(P6="","",IF(P6&gt;=$P$1,B6,""))</f>
        <v>25</v>
      </c>
      <c r="R6" s="91" t="str">
        <f>IF(P6="","",IF(P6&lt;=$P$1,B6,""))</f>
        <v/>
      </c>
    </row>
    <row r="7" spans="1:18" ht="16.2" thickBot="1" x14ac:dyDescent="0.35">
      <c r="A7" s="16" t="s">
        <v>10</v>
      </c>
      <c r="B7" s="58">
        <v>22</v>
      </c>
      <c r="D7" s="117"/>
      <c r="E7" s="117"/>
      <c r="H7" s="98" t="s">
        <v>244</v>
      </c>
      <c r="I7" s="116">
        <f>I5/E3</f>
        <v>0.21673527115644609</v>
      </c>
      <c r="P7" s="91">
        <f>IF(ISNUMBER(RANK(B7,$B$2:$B$201)),RANK(B7,$B$2:$B$201),"")</f>
        <v>160</v>
      </c>
      <c r="Q7" s="91">
        <f>IF(P7="","",IF(P7&gt;=$P$1,B7,""))</f>
        <v>22</v>
      </c>
      <c r="R7" s="91" t="str">
        <f>IF(P7="","",IF(P7&lt;=$P$1,B7,""))</f>
        <v/>
      </c>
    </row>
    <row r="8" spans="1:18" ht="15.6" thickBot="1" x14ac:dyDescent="0.3">
      <c r="A8" s="16" t="s">
        <v>11</v>
      </c>
      <c r="B8" s="58">
        <v>23</v>
      </c>
      <c r="P8" s="91">
        <f>IF(ISNUMBER(RANK(B8,$B$2:$B$201)),RANK(B8,$B$2:$B$201),"")</f>
        <v>151</v>
      </c>
      <c r="Q8" s="91">
        <f>IF(P8="","",IF(P8&gt;=$P$1,B8,""))</f>
        <v>23</v>
      </c>
      <c r="R8" s="91" t="str">
        <f>IF(P8="","",IF(P8&lt;=$P$1,B8,""))</f>
        <v/>
      </c>
    </row>
    <row r="9" spans="1:18" ht="15.6" x14ac:dyDescent="0.3">
      <c r="A9" s="16" t="s">
        <v>12</v>
      </c>
      <c r="B9" s="58">
        <v>26</v>
      </c>
      <c r="D9" s="115" t="s">
        <v>243</v>
      </c>
      <c r="E9" s="114"/>
      <c r="F9" s="113"/>
      <c r="H9" s="112" t="s">
        <v>242</v>
      </c>
      <c r="I9" s="111">
        <f>$E$3-1*$I$5</f>
        <v>20.866172376392278</v>
      </c>
      <c r="J9" s="110">
        <f>$E$3+1*$I$5</f>
        <v>32.413827623607723</v>
      </c>
      <c r="P9" s="91">
        <f>IF(ISNUMBER(RANK(B9,$B$2:$B$201)),RANK(B9,$B$2:$B$201),"")</f>
        <v>92</v>
      </c>
      <c r="Q9" s="91" t="str">
        <f>IF(P9="","",IF(P9&gt;=$P$1,B9,""))</f>
        <v/>
      </c>
      <c r="R9" s="91">
        <f>IF(P9="","",IF(P9&lt;=$P$1,B9,""))</f>
        <v>26</v>
      </c>
    </row>
    <row r="10" spans="1:18" ht="15.6" x14ac:dyDescent="0.3">
      <c r="A10" s="16" t="s">
        <v>13</v>
      </c>
      <c r="B10" s="58">
        <v>25</v>
      </c>
      <c r="D10" s="101" t="s">
        <v>241</v>
      </c>
      <c r="E10" s="109">
        <f>COUNT(B2:B201)</f>
        <v>200</v>
      </c>
      <c r="F10" s="99"/>
      <c r="H10" s="101" t="s">
        <v>240</v>
      </c>
      <c r="I10" s="74"/>
      <c r="J10" s="108">
        <f>COUNTIF($B$2:$B$201,"&lt;"&amp;J9)-COUNTIF($B$2:$B$201,"&lt;"&amp;I9)</f>
        <v>147</v>
      </c>
      <c r="P10" s="91">
        <f>IF(ISNUMBER(RANK(B10,$B$2:$B$201)),RANK(B10,$B$2:$B$201),"")</f>
        <v>120</v>
      </c>
      <c r="Q10" s="91">
        <f>IF(P10="","",IF(P10&gt;=$P$1,B10,""))</f>
        <v>25</v>
      </c>
      <c r="R10" s="91" t="str">
        <f>IF(P10="","",IF(P10&lt;=$P$1,B10,""))</f>
        <v/>
      </c>
    </row>
    <row r="11" spans="1:18" ht="15.6" x14ac:dyDescent="0.3">
      <c r="A11" s="16" t="s">
        <v>14</v>
      </c>
      <c r="B11" s="58">
        <v>26</v>
      </c>
      <c r="D11" s="101" t="s">
        <v>239</v>
      </c>
      <c r="E11" s="103">
        <f>MIN(B2:B201)</f>
        <v>12</v>
      </c>
      <c r="F11" s="99"/>
      <c r="H11" s="107"/>
      <c r="I11" s="106"/>
      <c r="J11" s="99"/>
      <c r="P11" s="91">
        <f>IF(ISNUMBER(RANK(B11,$B$2:$B$201)),RANK(B11,$B$2:$B$201),"")</f>
        <v>92</v>
      </c>
      <c r="Q11" s="91" t="str">
        <f>IF(P11="","",IF(P11&gt;=$P$1,B11,""))</f>
        <v/>
      </c>
      <c r="R11" s="91">
        <f>IF(P11="","",IF(P11&lt;=$P$1,B11,""))</f>
        <v>26</v>
      </c>
    </row>
    <row r="12" spans="1:18" ht="15.6" x14ac:dyDescent="0.3">
      <c r="A12" s="16" t="s">
        <v>15</v>
      </c>
      <c r="B12" s="58">
        <v>27</v>
      </c>
      <c r="D12" s="101" t="s">
        <v>238</v>
      </c>
      <c r="E12" s="103">
        <f>MAX(B2:B201)</f>
        <v>51</v>
      </c>
      <c r="F12" s="99"/>
      <c r="H12" s="101" t="s">
        <v>237</v>
      </c>
      <c r="I12" s="103">
        <f>$E$3-2*$I$5</f>
        <v>15.092344752784554</v>
      </c>
      <c r="J12" s="102">
        <f>$E$3+2*$I$5</f>
        <v>38.187655247215446</v>
      </c>
      <c r="P12" s="91">
        <f>IF(ISNUMBER(RANK(B12,$B$2:$B$201)),RANK(B12,$B$2:$B$201),"")</f>
        <v>82</v>
      </c>
      <c r="Q12" s="91" t="str">
        <f>IF(P12="","",IF(P12&gt;=$P$1,B12,""))</f>
        <v/>
      </c>
      <c r="R12" s="91">
        <f>IF(P12="","",IF(P12&lt;=$P$1,B12,""))</f>
        <v>27</v>
      </c>
    </row>
    <row r="13" spans="1:18" ht="15.6" x14ac:dyDescent="0.3">
      <c r="A13" s="16" t="s">
        <v>16</v>
      </c>
      <c r="B13" s="58">
        <v>24</v>
      </c>
      <c r="D13" s="101" t="s">
        <v>236</v>
      </c>
      <c r="E13" s="103">
        <f>Q1</f>
        <v>22</v>
      </c>
      <c r="F13" s="99"/>
      <c r="H13" s="101" t="s">
        <v>235</v>
      </c>
      <c r="I13" s="74"/>
      <c r="J13" s="108">
        <f>COUNTIF($B$2:$B$201,"&lt;"&amp;J12)-COUNTIF($B$2:$B$201,"&lt;"&amp;I12)</f>
        <v>192</v>
      </c>
      <c r="P13" s="91">
        <f>IF(ISNUMBER(RANK(B13,$B$2:$B$201)),RANK(B13,$B$2:$B$201),"")</f>
        <v>137</v>
      </c>
      <c r="Q13" s="91">
        <f>IF(P13="","",IF(P13&gt;=$P$1,B13,""))</f>
        <v>24</v>
      </c>
      <c r="R13" s="91" t="str">
        <f>IF(P13="","",IF(P13&lt;=$P$1,B13,""))</f>
        <v/>
      </c>
    </row>
    <row r="14" spans="1:18" ht="15.6" x14ac:dyDescent="0.3">
      <c r="A14" s="16" t="s">
        <v>18</v>
      </c>
      <c r="B14" s="58">
        <v>24</v>
      </c>
      <c r="D14" s="101" t="s">
        <v>234</v>
      </c>
      <c r="E14" s="103">
        <f>R1</f>
        <v>29</v>
      </c>
      <c r="F14" s="99"/>
      <c r="H14" s="107"/>
      <c r="I14" s="106"/>
      <c r="J14" s="99"/>
      <c r="P14" s="91">
        <f>IF(ISNUMBER(RANK(B14,$B$2:$B$201)),RANK(B14,$B$2:$B$201),"")</f>
        <v>137</v>
      </c>
      <c r="Q14" s="91">
        <f>IF(P14="","",IF(P14&gt;=$P$1,B14,""))</f>
        <v>24</v>
      </c>
      <c r="R14" s="91" t="str">
        <f>IF(P14="","",IF(P14&lt;=$P$1,B14,""))</f>
        <v/>
      </c>
    </row>
    <row r="15" spans="1:18" ht="15.6" x14ac:dyDescent="0.3">
      <c r="A15" s="16" t="s">
        <v>19</v>
      </c>
      <c r="B15" s="58">
        <v>31</v>
      </c>
      <c r="D15" s="105"/>
      <c r="E15" s="104"/>
      <c r="F15" s="99"/>
      <c r="H15" s="101" t="s">
        <v>233</v>
      </c>
      <c r="I15" s="103">
        <f>$E$3-3*$I$5</f>
        <v>9.3185171291768292</v>
      </c>
      <c r="J15" s="102">
        <f>$E$3+3*$I$5</f>
        <v>43.961482870823176</v>
      </c>
      <c r="P15" s="91">
        <f>IF(ISNUMBER(RANK(B15,$B$2:$B$201)),RANK(B15,$B$2:$B$201),"")</f>
        <v>32</v>
      </c>
      <c r="Q15" s="91" t="str">
        <f>IF(P15="","",IF(P15&gt;=$P$1,B15,""))</f>
        <v/>
      </c>
      <c r="R15" s="91">
        <f>IF(P15="","",IF(P15&lt;=$P$1,B15,""))</f>
        <v>31</v>
      </c>
    </row>
    <row r="16" spans="1:18" ht="16.2" thickBot="1" x14ac:dyDescent="0.35">
      <c r="A16" s="16" t="s">
        <v>20</v>
      </c>
      <c r="B16" s="58">
        <v>29</v>
      </c>
      <c r="D16" s="101" t="s">
        <v>232</v>
      </c>
      <c r="E16" s="100">
        <v>0.9</v>
      </c>
      <c r="F16" s="99"/>
      <c r="H16" s="98" t="s">
        <v>231</v>
      </c>
      <c r="I16" s="95"/>
      <c r="J16" s="97">
        <f>COUNTIF($B$2:$B$201,"&lt;"&amp;J15)-COUNTIF($B$2:$B$201,"&lt;"&amp;I15)</f>
        <v>196</v>
      </c>
      <c r="P16" s="91">
        <f>IF(ISNUMBER(RANK(B16,$B$2:$B$201)),RANK(B16,$B$2:$B$201),"")</f>
        <v>44</v>
      </c>
      <c r="Q16" s="91" t="str">
        <f>IF(P16="","",IF(P16&gt;=$P$1,B16,""))</f>
        <v/>
      </c>
      <c r="R16" s="91">
        <f>IF(P16="","",IF(P16&lt;=$P$1,B16,""))</f>
        <v>29</v>
      </c>
    </row>
    <row r="17" spans="1:18" ht="16.2" thickBot="1" x14ac:dyDescent="0.35">
      <c r="A17" s="16" t="s">
        <v>21</v>
      </c>
      <c r="B17" s="58">
        <v>25</v>
      </c>
      <c r="D17" s="96"/>
      <c r="E17" s="95" t="s">
        <v>230</v>
      </c>
      <c r="F17" s="94">
        <f>PERCENTILE(B2:B201,E16)</f>
        <v>33</v>
      </c>
      <c r="P17" s="91">
        <f>IF(ISNUMBER(RANK(B17,$B$2:$B$201)),RANK(B17,$B$2:$B$201),"")</f>
        <v>120</v>
      </c>
      <c r="Q17" s="91">
        <f>IF(P17="","",IF(P17&gt;=$P$1,B17,""))</f>
        <v>25</v>
      </c>
      <c r="R17" s="91" t="str">
        <f>IF(P17="","",IF(P17&lt;=$P$1,B17,""))</f>
        <v/>
      </c>
    </row>
    <row r="18" spans="1:18" x14ac:dyDescent="0.25">
      <c r="A18" s="16" t="s">
        <v>22</v>
      </c>
      <c r="B18" s="58">
        <v>24</v>
      </c>
      <c r="P18" s="91">
        <f>IF(ISNUMBER(RANK(B18,$B$2:$B$201)),RANK(B18,$B$2:$B$201),"")</f>
        <v>137</v>
      </c>
      <c r="Q18" s="91">
        <f>IF(P18="","",IF(P18&gt;=$P$1,B18,""))</f>
        <v>24</v>
      </c>
      <c r="R18" s="91" t="str">
        <f>IF(P18="","",IF(P18&lt;=$P$1,B18,""))</f>
        <v/>
      </c>
    </row>
    <row r="19" spans="1:18" x14ac:dyDescent="0.25">
      <c r="A19" s="16" t="s">
        <v>23</v>
      </c>
      <c r="B19" s="58">
        <v>24</v>
      </c>
      <c r="D19" s="53" t="s">
        <v>306</v>
      </c>
      <c r="P19" s="91">
        <f>IF(ISNUMBER(RANK(B19,$B$2:$B$201)),RANK(B19,$B$2:$B$201),"")</f>
        <v>137</v>
      </c>
      <c r="Q19" s="91">
        <f>IF(P19="","",IF(P19&gt;=$P$1,B19,""))</f>
        <v>24</v>
      </c>
      <c r="R19" s="91" t="str">
        <f>IF(P19="","",IF(P19&lt;=$P$1,B19,""))</f>
        <v/>
      </c>
    </row>
    <row r="20" spans="1:18" x14ac:dyDescent="0.25">
      <c r="A20" s="16" t="s">
        <v>24</v>
      </c>
      <c r="B20" s="58">
        <v>29</v>
      </c>
      <c r="D20" s="53" t="s">
        <v>320</v>
      </c>
      <c r="P20" s="91">
        <f>IF(ISNUMBER(RANK(B20,$B$2:$B$201)),RANK(B20,$B$2:$B$201),"")</f>
        <v>44</v>
      </c>
      <c r="Q20" s="91" t="str">
        <f>IF(P20="","",IF(P20&gt;=$P$1,B20,""))</f>
        <v/>
      </c>
      <c r="R20" s="91">
        <f>IF(P20="","",IF(P20&lt;=$P$1,B20,""))</f>
        <v>29</v>
      </c>
    </row>
    <row r="21" spans="1:18" x14ac:dyDescent="0.25">
      <c r="A21" s="16" t="s">
        <v>25</v>
      </c>
      <c r="B21" s="58">
        <v>27</v>
      </c>
      <c r="D21" s="53" t="s">
        <v>321</v>
      </c>
      <c r="P21" s="91">
        <f>IF(ISNUMBER(RANK(B21,$B$2:$B$201)),RANK(B21,$B$2:$B$201),"")</f>
        <v>82</v>
      </c>
      <c r="Q21" s="91" t="str">
        <f>IF(P21="","",IF(P21&gt;=$P$1,B21,""))</f>
        <v/>
      </c>
      <c r="R21" s="91">
        <f>IF(P21="","",IF(P21&lt;=$P$1,B21,""))</f>
        <v>27</v>
      </c>
    </row>
    <row r="22" spans="1:18" x14ac:dyDescent="0.25">
      <c r="A22" s="16" t="s">
        <v>26</v>
      </c>
      <c r="B22" s="58">
        <v>26</v>
      </c>
      <c r="D22" s="53" t="s">
        <v>322</v>
      </c>
      <c r="P22" s="91">
        <f>IF(ISNUMBER(RANK(B22,$B$2:$B$201)),RANK(B22,$B$2:$B$201),"")</f>
        <v>92</v>
      </c>
      <c r="Q22" s="91" t="str">
        <f>IF(P22="","",IF(P22&gt;=$P$1,B22,""))</f>
        <v/>
      </c>
      <c r="R22" s="91">
        <f>IF(P22="","",IF(P22&lt;=$P$1,B22,""))</f>
        <v>26</v>
      </c>
    </row>
    <row r="23" spans="1:18" x14ac:dyDescent="0.25">
      <c r="A23" s="16" t="s">
        <v>27</v>
      </c>
      <c r="B23" s="58">
        <v>26</v>
      </c>
      <c r="D23" s="53" t="s">
        <v>323</v>
      </c>
      <c r="P23" s="91">
        <f>IF(ISNUMBER(RANK(B23,$B$2:$B$201)),RANK(B23,$B$2:$B$201),"")</f>
        <v>92</v>
      </c>
      <c r="Q23" s="91" t="str">
        <f>IF(P23="","",IF(P23&gt;=$P$1,B23,""))</f>
        <v/>
      </c>
      <c r="R23" s="91">
        <f>IF(P23="","",IF(P23&lt;=$P$1,B23,""))</f>
        <v>26</v>
      </c>
    </row>
    <row r="24" spans="1:18" x14ac:dyDescent="0.25">
      <c r="A24" s="16" t="s">
        <v>28</v>
      </c>
      <c r="B24" s="58">
        <v>30</v>
      </c>
      <c r="P24" s="91">
        <f>IF(ISNUMBER(RANK(B24,$B$2:$B$201)),RANK(B24,$B$2:$B$201),"")</f>
        <v>36</v>
      </c>
      <c r="Q24" s="91" t="str">
        <f>IF(P24="","",IF(P24&gt;=$P$1,B24,""))</f>
        <v/>
      </c>
      <c r="R24" s="91">
        <f>IF(P24="","",IF(P24&lt;=$P$1,B24,""))</f>
        <v>30</v>
      </c>
    </row>
    <row r="25" spans="1:18" x14ac:dyDescent="0.25">
      <c r="A25" s="16" t="s">
        <v>29</v>
      </c>
      <c r="B25" s="58">
        <v>29</v>
      </c>
      <c r="P25" s="91">
        <f>IF(ISNUMBER(RANK(B25,$B$2:$B$201)),RANK(B25,$B$2:$B$201),"")</f>
        <v>44</v>
      </c>
      <c r="Q25" s="91" t="str">
        <f>IF(P25="","",IF(P25&gt;=$P$1,B25,""))</f>
        <v/>
      </c>
      <c r="R25" s="91">
        <f>IF(P25="","",IF(P25&lt;=$P$1,B25,""))</f>
        <v>29</v>
      </c>
    </row>
    <row r="26" spans="1:18" ht="15.6" thickBot="1" x14ac:dyDescent="0.3">
      <c r="A26" s="16" t="s">
        <v>30</v>
      </c>
      <c r="B26" s="58">
        <v>29</v>
      </c>
      <c r="P26" s="91">
        <f>IF(ISNUMBER(RANK(B26,$B$2:$B$201)),RANK(B26,$B$2:$B$201),"")</f>
        <v>44</v>
      </c>
      <c r="Q26" s="91" t="str">
        <f>IF(P26="","",IF(P26&gt;=$P$1,B26,""))</f>
        <v/>
      </c>
      <c r="R26" s="91">
        <f>IF(P26="","",IF(P26&lt;=$P$1,B26,""))</f>
        <v>29</v>
      </c>
    </row>
    <row r="27" spans="1:18" ht="15.6" thickBot="1" x14ac:dyDescent="0.3">
      <c r="A27" s="16" t="s">
        <v>31</v>
      </c>
      <c r="B27" s="58">
        <v>26</v>
      </c>
      <c r="H27" s="93"/>
      <c r="I27" s="76" t="s">
        <v>220</v>
      </c>
      <c r="J27" s="92"/>
      <c r="P27" s="91">
        <f>IF(ISNUMBER(RANK(B27,$B$2:$B$201)),RANK(B27,$B$2:$B$201),"")</f>
        <v>92</v>
      </c>
      <c r="Q27" s="91" t="str">
        <f>IF(P27="","",IF(P27&gt;=$P$1,B27,""))</f>
        <v/>
      </c>
      <c r="R27" s="91">
        <f>IF(P27="","",IF(P27&lt;=$P$1,B27,""))</f>
        <v>26</v>
      </c>
    </row>
    <row r="28" spans="1:18" x14ac:dyDescent="0.25">
      <c r="A28" s="16" t="s">
        <v>32</v>
      </c>
      <c r="B28" s="58">
        <v>34</v>
      </c>
      <c r="P28" s="91">
        <f>IF(ISNUMBER(RANK(B28,$B$2:$B$201)),RANK(B28,$B$2:$B$201),"")</f>
        <v>15</v>
      </c>
      <c r="Q28" s="91" t="str">
        <f>IF(P28="","",IF(P28&gt;=$P$1,B28,""))</f>
        <v/>
      </c>
      <c r="R28" s="91">
        <f>IF(P28="","",IF(P28&lt;=$P$1,B28,""))</f>
        <v>34</v>
      </c>
    </row>
    <row r="29" spans="1:18" x14ac:dyDescent="0.25">
      <c r="A29" s="16" t="s">
        <v>33</v>
      </c>
      <c r="B29" s="58">
        <v>37</v>
      </c>
      <c r="P29" s="91">
        <f>IF(ISNUMBER(RANK(B29,$B$2:$B$201)),RANK(B29,$B$2:$B$201),"")</f>
        <v>7</v>
      </c>
      <c r="Q29" s="91" t="str">
        <f>IF(P29="","",IF(P29&gt;=$P$1,B29,""))</f>
        <v/>
      </c>
      <c r="R29" s="91">
        <f>IF(P29="","",IF(P29&lt;=$P$1,B29,""))</f>
        <v>37</v>
      </c>
    </row>
    <row r="30" spans="1:18" x14ac:dyDescent="0.25">
      <c r="A30" s="16" t="s">
        <v>34</v>
      </c>
      <c r="B30" s="58">
        <v>37</v>
      </c>
      <c r="P30" s="91">
        <f>IF(ISNUMBER(RANK(B30,$B$2:$B$201)),RANK(B30,$B$2:$B$201),"")</f>
        <v>7</v>
      </c>
      <c r="Q30" s="91" t="str">
        <f>IF(P30="","",IF(P30&gt;=$P$1,B30,""))</f>
        <v/>
      </c>
      <c r="R30" s="91">
        <f>IF(P30="","",IF(P30&lt;=$P$1,B30,""))</f>
        <v>37</v>
      </c>
    </row>
    <row r="31" spans="1:18" x14ac:dyDescent="0.25">
      <c r="A31" s="16" t="s">
        <v>35</v>
      </c>
      <c r="B31" s="58">
        <v>37</v>
      </c>
      <c r="P31" s="91">
        <f>IF(ISNUMBER(RANK(B31,$B$2:$B$201)),RANK(B31,$B$2:$B$201),"")</f>
        <v>7</v>
      </c>
      <c r="Q31" s="91" t="str">
        <f>IF(P31="","",IF(P31&gt;=$P$1,B31,""))</f>
        <v/>
      </c>
      <c r="R31" s="91">
        <f>IF(P31="","",IF(P31&lt;=$P$1,B31,""))</f>
        <v>37</v>
      </c>
    </row>
    <row r="32" spans="1:18" x14ac:dyDescent="0.25">
      <c r="A32" s="16" t="s">
        <v>36</v>
      </c>
      <c r="B32" s="58">
        <v>32</v>
      </c>
      <c r="P32" s="91">
        <f>IF(ISNUMBER(RANK(B32,$B$2:$B$201)),RANK(B32,$B$2:$B$201),"")</f>
        <v>27</v>
      </c>
      <c r="Q32" s="91" t="str">
        <f>IF(P32="","",IF(P32&gt;=$P$1,B32,""))</f>
        <v/>
      </c>
      <c r="R32" s="91">
        <f>IF(P32="","",IF(P32&lt;=$P$1,B32,""))</f>
        <v>32</v>
      </c>
    </row>
    <row r="33" spans="1:18" x14ac:dyDescent="0.25">
      <c r="A33" s="16" t="s">
        <v>37</v>
      </c>
      <c r="B33" s="58">
        <v>28</v>
      </c>
      <c r="P33" s="91">
        <f>IF(ISNUMBER(RANK(B33,$B$2:$B$201)),RANK(B33,$B$2:$B$201),"")</f>
        <v>65</v>
      </c>
      <c r="Q33" s="91" t="str">
        <f>IF(P33="","",IF(P33&gt;=$P$1,B33,""))</f>
        <v/>
      </c>
      <c r="R33" s="91">
        <f>IF(P33="","",IF(P33&lt;=$P$1,B33,""))</f>
        <v>28</v>
      </c>
    </row>
    <row r="34" spans="1:18" x14ac:dyDescent="0.25">
      <c r="A34" s="16" t="s">
        <v>38</v>
      </c>
      <c r="B34" s="58">
        <v>32</v>
      </c>
      <c r="P34" s="91">
        <f>IF(ISNUMBER(RANK(B34,$B$2:$B$201)),RANK(B34,$B$2:$B$201),"")</f>
        <v>27</v>
      </c>
      <c r="Q34" s="91" t="str">
        <f>IF(P34="","",IF(P34&gt;=$P$1,B34,""))</f>
        <v/>
      </c>
      <c r="R34" s="91">
        <f>IF(P34="","",IF(P34&lt;=$P$1,B34,""))</f>
        <v>32</v>
      </c>
    </row>
    <row r="35" spans="1:18" x14ac:dyDescent="0.25">
      <c r="A35" s="16" t="s">
        <v>39</v>
      </c>
      <c r="B35" s="58">
        <v>27</v>
      </c>
      <c r="P35" s="91">
        <f>IF(ISNUMBER(RANK(B35,$B$2:$B$201)),RANK(B35,$B$2:$B$201),"")</f>
        <v>82</v>
      </c>
      <c r="Q35" s="91" t="str">
        <f>IF(P35="","",IF(P35&gt;=$P$1,B35,""))</f>
        <v/>
      </c>
      <c r="R35" s="91">
        <f>IF(P35="","",IF(P35&lt;=$P$1,B35,""))</f>
        <v>27</v>
      </c>
    </row>
    <row r="36" spans="1:18" x14ac:dyDescent="0.25">
      <c r="A36" s="16" t="s">
        <v>40</v>
      </c>
      <c r="B36" s="58">
        <v>27</v>
      </c>
      <c r="P36" s="91">
        <f>IF(ISNUMBER(RANK(B36,$B$2:$B$201)),RANK(B36,$B$2:$B$201),"")</f>
        <v>82</v>
      </c>
      <c r="Q36" s="91" t="str">
        <f>IF(P36="","",IF(P36&gt;=$P$1,B36,""))</f>
        <v/>
      </c>
      <c r="R36" s="91">
        <f>IF(P36="","",IF(P36&lt;=$P$1,B36,""))</f>
        <v>27</v>
      </c>
    </row>
    <row r="37" spans="1:18" x14ac:dyDescent="0.25">
      <c r="A37" s="16" t="s">
        <v>41</v>
      </c>
      <c r="B37" s="58">
        <v>27</v>
      </c>
      <c r="P37" s="91">
        <f>IF(ISNUMBER(RANK(B37,$B$2:$B$201)),RANK(B37,$B$2:$B$201),"")</f>
        <v>82</v>
      </c>
      <c r="Q37" s="91" t="str">
        <f>IF(P37="","",IF(P37&gt;=$P$1,B37,""))</f>
        <v/>
      </c>
      <c r="R37" s="91">
        <f>IF(P37="","",IF(P37&lt;=$P$1,B37,""))</f>
        <v>27</v>
      </c>
    </row>
    <row r="38" spans="1:18" x14ac:dyDescent="0.25">
      <c r="A38" s="16" t="s">
        <v>42</v>
      </c>
      <c r="B38" s="58">
        <v>27</v>
      </c>
      <c r="P38" s="91">
        <f>IF(ISNUMBER(RANK(B38,$B$2:$B$201)),RANK(B38,$B$2:$B$201),"")</f>
        <v>82</v>
      </c>
      <c r="Q38" s="91" t="str">
        <f>IF(P38="","",IF(P38&gt;=$P$1,B38,""))</f>
        <v/>
      </c>
      <c r="R38" s="91">
        <f>IF(P38="","",IF(P38&lt;=$P$1,B38,""))</f>
        <v>27</v>
      </c>
    </row>
    <row r="39" spans="1:18" x14ac:dyDescent="0.25">
      <c r="A39" s="16" t="s">
        <v>43</v>
      </c>
      <c r="B39" s="58">
        <v>29</v>
      </c>
      <c r="P39" s="91">
        <f>IF(ISNUMBER(RANK(B39,$B$2:$B$201)),RANK(B39,$B$2:$B$201),"")</f>
        <v>44</v>
      </c>
      <c r="Q39" s="91" t="str">
        <f>IF(P39="","",IF(P39&gt;=$P$1,B39,""))</f>
        <v/>
      </c>
      <c r="R39" s="91">
        <f>IF(P39="","",IF(P39&lt;=$P$1,B39,""))</f>
        <v>29</v>
      </c>
    </row>
    <row r="40" spans="1:18" x14ac:dyDescent="0.25">
      <c r="A40" s="16" t="s">
        <v>44</v>
      </c>
      <c r="B40" s="58">
        <v>30</v>
      </c>
      <c r="P40" s="91">
        <f>IF(ISNUMBER(RANK(B40,$B$2:$B$201)),RANK(B40,$B$2:$B$201),"")</f>
        <v>36</v>
      </c>
      <c r="Q40" s="91" t="str">
        <f>IF(P40="","",IF(P40&gt;=$P$1,B40,""))</f>
        <v/>
      </c>
      <c r="R40" s="91">
        <f>IF(P40="","",IF(P40&lt;=$P$1,B40,""))</f>
        <v>30</v>
      </c>
    </row>
    <row r="41" spans="1:18" x14ac:dyDescent="0.25">
      <c r="A41" s="16" t="s">
        <v>45</v>
      </c>
      <c r="B41" s="58">
        <v>28</v>
      </c>
      <c r="P41" s="91">
        <f>IF(ISNUMBER(RANK(B41,$B$2:$B$201)),RANK(B41,$B$2:$B$201),"")</f>
        <v>65</v>
      </c>
      <c r="Q41" s="91" t="str">
        <f>IF(P41="","",IF(P41&gt;=$P$1,B41,""))</f>
        <v/>
      </c>
      <c r="R41" s="91">
        <f>IF(P41="","",IF(P41&lt;=$P$1,B41,""))</f>
        <v>28</v>
      </c>
    </row>
    <row r="42" spans="1:18" x14ac:dyDescent="0.25">
      <c r="A42" s="16" t="s">
        <v>46</v>
      </c>
      <c r="B42" s="58">
        <v>27</v>
      </c>
      <c r="P42" s="91">
        <f>IF(ISNUMBER(RANK(B42,$B$2:$B$201)),RANK(B42,$B$2:$B$201),"")</f>
        <v>82</v>
      </c>
      <c r="Q42" s="91" t="str">
        <f>IF(P42="","",IF(P42&gt;=$P$1,B42,""))</f>
        <v/>
      </c>
      <c r="R42" s="91">
        <f>IF(P42="","",IF(P42&lt;=$P$1,B42,""))</f>
        <v>27</v>
      </c>
    </row>
    <row r="43" spans="1:18" x14ac:dyDescent="0.25">
      <c r="A43" s="16" t="s">
        <v>47</v>
      </c>
      <c r="B43" s="58">
        <v>29</v>
      </c>
      <c r="P43" s="91">
        <f>IF(ISNUMBER(RANK(B43,$B$2:$B$201)),RANK(B43,$B$2:$B$201),"")</f>
        <v>44</v>
      </c>
      <c r="Q43" s="91" t="str">
        <f>IF(P43="","",IF(P43&gt;=$P$1,B43,""))</f>
        <v/>
      </c>
      <c r="R43" s="91">
        <f>IF(P43="","",IF(P43&lt;=$P$1,B43,""))</f>
        <v>29</v>
      </c>
    </row>
    <row r="44" spans="1:18" x14ac:dyDescent="0.25">
      <c r="A44" s="16" t="s">
        <v>48</v>
      </c>
      <c r="B44" s="58">
        <v>36</v>
      </c>
      <c r="P44" s="91">
        <f>IF(ISNUMBER(RANK(B44,$B$2:$B$201)),RANK(B44,$B$2:$B$201),"")</f>
        <v>11</v>
      </c>
      <c r="Q44" s="91" t="str">
        <f>IF(P44="","",IF(P44&gt;=$P$1,B44,""))</f>
        <v/>
      </c>
      <c r="R44" s="91">
        <f>IF(P44="","",IF(P44&lt;=$P$1,B44,""))</f>
        <v>36</v>
      </c>
    </row>
    <row r="45" spans="1:18" x14ac:dyDescent="0.25">
      <c r="A45" s="16" t="s">
        <v>49</v>
      </c>
      <c r="B45" s="58">
        <v>28</v>
      </c>
      <c r="P45" s="91">
        <f>IF(ISNUMBER(RANK(B45,$B$2:$B$201)),RANK(B45,$B$2:$B$201),"")</f>
        <v>65</v>
      </c>
      <c r="Q45" s="91" t="str">
        <f>IF(P45="","",IF(P45&gt;=$P$1,B45,""))</f>
        <v/>
      </c>
      <c r="R45" s="91">
        <f>IF(P45="","",IF(P45&lt;=$P$1,B45,""))</f>
        <v>28</v>
      </c>
    </row>
    <row r="46" spans="1:18" x14ac:dyDescent="0.25">
      <c r="A46" s="16" t="s">
        <v>50</v>
      </c>
      <c r="B46" s="58">
        <v>25</v>
      </c>
      <c r="P46" s="91">
        <f>IF(ISNUMBER(RANK(B46,$B$2:$B$201)),RANK(B46,$B$2:$B$201),"")</f>
        <v>120</v>
      </c>
      <c r="Q46" s="91">
        <f>IF(P46="","",IF(P46&gt;=$P$1,B46,""))</f>
        <v>25</v>
      </c>
      <c r="R46" s="91" t="str">
        <f>IF(P46="","",IF(P46&lt;=$P$1,B46,""))</f>
        <v/>
      </c>
    </row>
    <row r="47" spans="1:18" x14ac:dyDescent="0.25">
      <c r="A47" s="16" t="s">
        <v>51</v>
      </c>
      <c r="B47" s="58">
        <v>25</v>
      </c>
      <c r="P47" s="91">
        <f>IF(ISNUMBER(RANK(B47,$B$2:$B$201)),RANK(B47,$B$2:$B$201),"")</f>
        <v>120</v>
      </c>
      <c r="Q47" s="91">
        <f>IF(P47="","",IF(P47&gt;=$P$1,B47,""))</f>
        <v>25</v>
      </c>
      <c r="R47" s="91" t="str">
        <f>IF(P47="","",IF(P47&lt;=$P$1,B47,""))</f>
        <v/>
      </c>
    </row>
    <row r="48" spans="1:18" x14ac:dyDescent="0.25">
      <c r="A48" s="16" t="s">
        <v>52</v>
      </c>
      <c r="B48" s="58">
        <v>33</v>
      </c>
      <c r="P48" s="91">
        <f>IF(ISNUMBER(RANK(B48,$B$2:$B$201)),RANK(B48,$B$2:$B$201),"")</f>
        <v>20</v>
      </c>
      <c r="Q48" s="91" t="str">
        <f>IF(P48="","",IF(P48&gt;=$P$1,B48,""))</f>
        <v/>
      </c>
      <c r="R48" s="91">
        <f>IF(P48="","",IF(P48&lt;=$P$1,B48,""))</f>
        <v>33</v>
      </c>
    </row>
    <row r="49" spans="1:18" x14ac:dyDescent="0.25">
      <c r="A49" s="16" t="s">
        <v>53</v>
      </c>
      <c r="B49" s="58">
        <v>28</v>
      </c>
      <c r="P49" s="91">
        <f>IF(ISNUMBER(RANK(B49,$B$2:$B$201)),RANK(B49,$B$2:$B$201),"")</f>
        <v>65</v>
      </c>
      <c r="Q49" s="91" t="str">
        <f>IF(P49="","",IF(P49&gt;=$P$1,B49,""))</f>
        <v/>
      </c>
      <c r="R49" s="91">
        <f>IF(P49="","",IF(P49&lt;=$P$1,B49,""))</f>
        <v>28</v>
      </c>
    </row>
    <row r="50" spans="1:18" x14ac:dyDescent="0.25">
      <c r="A50" s="16" t="s">
        <v>54</v>
      </c>
      <c r="B50" s="58">
        <v>26</v>
      </c>
      <c r="P50" s="91">
        <f>IF(ISNUMBER(RANK(B50,$B$2:$B$201)),RANK(B50,$B$2:$B$201),"")</f>
        <v>92</v>
      </c>
      <c r="Q50" s="91" t="str">
        <f>IF(P50="","",IF(P50&gt;=$P$1,B50,""))</f>
        <v/>
      </c>
      <c r="R50" s="91">
        <f>IF(P50="","",IF(P50&lt;=$P$1,B50,""))</f>
        <v>26</v>
      </c>
    </row>
    <row r="51" spans="1:18" x14ac:dyDescent="0.25">
      <c r="A51" s="16" t="s">
        <v>55</v>
      </c>
      <c r="B51" s="58">
        <v>34</v>
      </c>
      <c r="P51" s="91">
        <f>IF(ISNUMBER(RANK(B51,$B$2:$B$201)),RANK(B51,$B$2:$B$201),"")</f>
        <v>15</v>
      </c>
      <c r="Q51" s="91" t="str">
        <f>IF(P51="","",IF(P51&gt;=$P$1,B51,""))</f>
        <v/>
      </c>
      <c r="R51" s="91">
        <f>IF(P51="","",IF(P51&lt;=$P$1,B51,""))</f>
        <v>34</v>
      </c>
    </row>
    <row r="52" spans="1:18" x14ac:dyDescent="0.25">
      <c r="A52" s="16" t="s">
        <v>56</v>
      </c>
      <c r="B52" s="58">
        <v>30</v>
      </c>
      <c r="P52" s="91">
        <f>IF(ISNUMBER(RANK(B52,$B$2:$B$201)),RANK(B52,$B$2:$B$201),"")</f>
        <v>36</v>
      </c>
      <c r="Q52" s="91" t="str">
        <f>IF(P52="","",IF(P52&gt;=$P$1,B52,""))</f>
        <v/>
      </c>
      <c r="R52" s="91">
        <f>IF(P52="","",IF(P52&lt;=$P$1,B52,""))</f>
        <v>30</v>
      </c>
    </row>
    <row r="53" spans="1:18" x14ac:dyDescent="0.25">
      <c r="A53" s="16" t="s">
        <v>57</v>
      </c>
      <c r="B53" s="58">
        <v>34</v>
      </c>
      <c r="P53" s="91">
        <f>IF(ISNUMBER(RANK(B53,$B$2:$B$201)),RANK(B53,$B$2:$B$201),"")</f>
        <v>15</v>
      </c>
      <c r="Q53" s="91" t="str">
        <f>IF(P53="","",IF(P53&gt;=$P$1,B53,""))</f>
        <v/>
      </c>
      <c r="R53" s="91">
        <f>IF(P53="","",IF(P53&lt;=$P$1,B53,""))</f>
        <v>34</v>
      </c>
    </row>
    <row r="54" spans="1:18" x14ac:dyDescent="0.25">
      <c r="A54" s="16" t="s">
        <v>58</v>
      </c>
      <c r="B54" s="58">
        <v>44</v>
      </c>
      <c r="P54" s="91">
        <f>IF(ISNUMBER(RANK(B54,$B$2:$B$201)),RANK(B54,$B$2:$B$201),"")</f>
        <v>4</v>
      </c>
      <c r="Q54" s="91" t="str">
        <f>IF(P54="","",IF(P54&gt;=$P$1,B54,""))</f>
        <v/>
      </c>
      <c r="R54" s="91">
        <f>IF(P54="","",IF(P54&lt;=$P$1,B54,""))</f>
        <v>44</v>
      </c>
    </row>
    <row r="55" spans="1:18" x14ac:dyDescent="0.25">
      <c r="A55" s="16" t="s">
        <v>59</v>
      </c>
      <c r="B55" s="58">
        <v>51</v>
      </c>
      <c r="P55" s="91">
        <f>IF(ISNUMBER(RANK(B55,$B$2:$B$201)),RANK(B55,$B$2:$B$201),"")</f>
        <v>1</v>
      </c>
      <c r="Q55" s="91" t="str">
        <f>IF(P55="","",IF(P55&gt;=$P$1,B55,""))</f>
        <v/>
      </c>
      <c r="R55" s="91">
        <f>IF(P55="","",IF(P55&lt;=$P$1,B55,""))</f>
        <v>51</v>
      </c>
    </row>
    <row r="56" spans="1:18" x14ac:dyDescent="0.25">
      <c r="A56" s="16" t="s">
        <v>60</v>
      </c>
      <c r="B56" s="58">
        <v>30</v>
      </c>
      <c r="P56" s="91">
        <f>IF(ISNUMBER(RANK(B56,$B$2:$B$201)),RANK(B56,$B$2:$B$201),"")</f>
        <v>36</v>
      </c>
      <c r="Q56" s="91" t="str">
        <f>IF(P56="","",IF(P56&gt;=$P$1,B56,""))</f>
        <v/>
      </c>
      <c r="R56" s="91">
        <f>IF(P56="","",IF(P56&lt;=$P$1,B56,""))</f>
        <v>30</v>
      </c>
    </row>
    <row r="57" spans="1:18" x14ac:dyDescent="0.25">
      <c r="A57" s="16" t="s">
        <v>61</v>
      </c>
      <c r="B57" s="58">
        <v>33</v>
      </c>
      <c r="P57" s="91">
        <f>IF(ISNUMBER(RANK(B57,$B$2:$B$201)),RANK(B57,$B$2:$B$201),"")</f>
        <v>20</v>
      </c>
      <c r="Q57" s="91" t="str">
        <f>IF(P57="","",IF(P57&gt;=$P$1,B57,""))</f>
        <v/>
      </c>
      <c r="R57" s="91">
        <f>IF(P57="","",IF(P57&lt;=$P$1,B57,""))</f>
        <v>33</v>
      </c>
    </row>
    <row r="58" spans="1:18" x14ac:dyDescent="0.25">
      <c r="A58" s="16" t="s">
        <v>62</v>
      </c>
      <c r="B58" s="58">
        <v>33</v>
      </c>
      <c r="P58" s="91">
        <f>IF(ISNUMBER(RANK(B58,$B$2:$B$201)),RANK(B58,$B$2:$B$201),"")</f>
        <v>20</v>
      </c>
      <c r="Q58" s="91" t="str">
        <f>IF(P58="","",IF(P58&gt;=$P$1,B58,""))</f>
        <v/>
      </c>
      <c r="R58" s="91">
        <f>IF(P58="","",IF(P58&lt;=$P$1,B58,""))</f>
        <v>33</v>
      </c>
    </row>
    <row r="59" spans="1:18" x14ac:dyDescent="0.25">
      <c r="A59" s="16" t="s">
        <v>63</v>
      </c>
      <c r="B59" s="58">
        <v>34</v>
      </c>
      <c r="P59" s="91">
        <f>IF(ISNUMBER(RANK(B59,$B$2:$B$201)),RANK(B59,$B$2:$B$201),"")</f>
        <v>15</v>
      </c>
      <c r="Q59" s="91" t="str">
        <f>IF(P59="","",IF(P59&gt;=$P$1,B59,""))</f>
        <v/>
      </c>
      <c r="R59" s="91">
        <f>IF(P59="","",IF(P59&lt;=$P$1,B59,""))</f>
        <v>34</v>
      </c>
    </row>
    <row r="60" spans="1:18" x14ac:dyDescent="0.25">
      <c r="A60" s="16" t="s">
        <v>64</v>
      </c>
      <c r="B60" s="58">
        <v>27</v>
      </c>
      <c r="P60" s="91">
        <f>IF(ISNUMBER(RANK(B60,$B$2:$B$201)),RANK(B60,$B$2:$B$201),"")</f>
        <v>82</v>
      </c>
      <c r="Q60" s="91" t="str">
        <f>IF(P60="","",IF(P60&gt;=$P$1,B60,""))</f>
        <v/>
      </c>
      <c r="R60" s="91">
        <f>IF(P60="","",IF(P60&lt;=$P$1,B60,""))</f>
        <v>27</v>
      </c>
    </row>
    <row r="61" spans="1:18" x14ac:dyDescent="0.25">
      <c r="A61" s="16" t="s">
        <v>65</v>
      </c>
      <c r="B61" s="58">
        <v>26</v>
      </c>
      <c r="P61" s="91">
        <f>IF(ISNUMBER(RANK(B61,$B$2:$B$201)),RANK(B61,$B$2:$B$201),"")</f>
        <v>92</v>
      </c>
      <c r="Q61" s="91" t="str">
        <f>IF(P61="","",IF(P61&gt;=$P$1,B61,""))</f>
        <v/>
      </c>
      <c r="R61" s="91">
        <f>IF(P61="","",IF(P61&lt;=$P$1,B61,""))</f>
        <v>26</v>
      </c>
    </row>
    <row r="62" spans="1:18" x14ac:dyDescent="0.25">
      <c r="A62" s="16" t="s">
        <v>66</v>
      </c>
      <c r="B62" s="58">
        <v>26</v>
      </c>
      <c r="P62" s="91">
        <f>IF(ISNUMBER(RANK(B62,$B$2:$B$201)),RANK(B62,$B$2:$B$201),"")</f>
        <v>92</v>
      </c>
      <c r="Q62" s="91" t="str">
        <f>IF(P62="","",IF(P62&gt;=$P$1,B62,""))</f>
        <v/>
      </c>
      <c r="R62" s="91">
        <f>IF(P62="","",IF(P62&lt;=$P$1,B62,""))</f>
        <v>26</v>
      </c>
    </row>
    <row r="63" spans="1:18" x14ac:dyDescent="0.25">
      <c r="A63" s="16" t="s">
        <v>67</v>
      </c>
      <c r="B63" s="58">
        <v>26</v>
      </c>
      <c r="P63" s="91">
        <f>IF(ISNUMBER(RANK(B63,$B$2:$B$201)),RANK(B63,$B$2:$B$201),"")</f>
        <v>92</v>
      </c>
      <c r="Q63" s="91" t="str">
        <f>IF(P63="","",IF(P63&gt;=$P$1,B63,""))</f>
        <v/>
      </c>
      <c r="R63" s="91">
        <f>IF(P63="","",IF(P63&lt;=$P$1,B63,""))</f>
        <v>26</v>
      </c>
    </row>
    <row r="64" spans="1:18" x14ac:dyDescent="0.25">
      <c r="A64" s="16" t="s">
        <v>68</v>
      </c>
      <c r="B64" s="58">
        <v>26</v>
      </c>
      <c r="P64" s="91">
        <f>IF(ISNUMBER(RANK(B64,$B$2:$B$201)),RANK(B64,$B$2:$B$201),"")</f>
        <v>92</v>
      </c>
      <c r="Q64" s="91" t="str">
        <f>IF(P64="","",IF(P64&gt;=$P$1,B64,""))</f>
        <v/>
      </c>
      <c r="R64" s="91">
        <f>IF(P64="","",IF(P64&lt;=$P$1,B64,""))</f>
        <v>26</v>
      </c>
    </row>
    <row r="65" spans="1:18" x14ac:dyDescent="0.25">
      <c r="A65" s="16" t="s">
        <v>69</v>
      </c>
      <c r="B65" s="58">
        <v>23</v>
      </c>
      <c r="P65" s="91">
        <f>IF(ISNUMBER(RANK(B65,$B$2:$B$201)),RANK(B65,$B$2:$B$201),"")</f>
        <v>151</v>
      </c>
      <c r="Q65" s="91">
        <f>IF(P65="","",IF(P65&gt;=$P$1,B65,""))</f>
        <v>23</v>
      </c>
      <c r="R65" s="91" t="str">
        <f>IF(P65="","",IF(P65&lt;=$P$1,B65,""))</f>
        <v/>
      </c>
    </row>
    <row r="66" spans="1:18" x14ac:dyDescent="0.25">
      <c r="A66" s="16" t="s">
        <v>70</v>
      </c>
      <c r="B66" s="58">
        <v>26</v>
      </c>
      <c r="P66" s="91">
        <f>IF(ISNUMBER(RANK(B66,$B$2:$B$201)),RANK(B66,$B$2:$B$201),"")</f>
        <v>92</v>
      </c>
      <c r="Q66" s="91" t="str">
        <f>IF(P66="","",IF(P66&gt;=$P$1,B66,""))</f>
        <v/>
      </c>
      <c r="R66" s="91">
        <f>IF(P66="","",IF(P66&lt;=$P$1,B66,""))</f>
        <v>26</v>
      </c>
    </row>
    <row r="67" spans="1:18" x14ac:dyDescent="0.25">
      <c r="A67" s="16" t="s">
        <v>71</v>
      </c>
      <c r="B67" s="58">
        <v>28</v>
      </c>
      <c r="P67" s="91">
        <f>IF(ISNUMBER(RANK(B67,$B$2:$B$201)),RANK(B67,$B$2:$B$201),"")</f>
        <v>65</v>
      </c>
      <c r="Q67" s="91" t="str">
        <f>IF(P67="","",IF(P67&gt;=$P$1,B67,""))</f>
        <v/>
      </c>
      <c r="R67" s="91">
        <f>IF(P67="","",IF(P67&lt;=$P$1,B67,""))</f>
        <v>28</v>
      </c>
    </row>
    <row r="68" spans="1:18" x14ac:dyDescent="0.25">
      <c r="A68" s="16" t="s">
        <v>72</v>
      </c>
      <c r="B68" s="58">
        <v>24</v>
      </c>
      <c r="P68" s="91">
        <f>IF(ISNUMBER(RANK(B68,$B$2:$B$201)),RANK(B68,$B$2:$B$201),"")</f>
        <v>137</v>
      </c>
      <c r="Q68" s="91">
        <f>IF(P68="","",IF(P68&gt;=$P$1,B68,""))</f>
        <v>24</v>
      </c>
      <c r="R68" s="91" t="str">
        <f>IF(P68="","",IF(P68&lt;=$P$1,B68,""))</f>
        <v/>
      </c>
    </row>
    <row r="69" spans="1:18" x14ac:dyDescent="0.25">
      <c r="A69" s="16" t="s">
        <v>73</v>
      </c>
      <c r="B69" s="58">
        <v>26</v>
      </c>
      <c r="P69" s="91">
        <f>IF(ISNUMBER(RANK(B69,$B$2:$B$201)),RANK(B69,$B$2:$B$201),"")</f>
        <v>92</v>
      </c>
      <c r="Q69" s="91" t="str">
        <f>IF(P69="","",IF(P69&gt;=$P$1,B69,""))</f>
        <v/>
      </c>
      <c r="R69" s="91">
        <f>IF(P69="","",IF(P69&lt;=$P$1,B69,""))</f>
        <v>26</v>
      </c>
    </row>
    <row r="70" spans="1:18" x14ac:dyDescent="0.25">
      <c r="A70" s="16" t="s">
        <v>74</v>
      </c>
      <c r="B70" s="58">
        <v>25</v>
      </c>
      <c r="P70" s="91">
        <f>IF(ISNUMBER(RANK(B70,$B$2:$B$201)),RANK(B70,$B$2:$B$201),"")</f>
        <v>120</v>
      </c>
      <c r="Q70" s="91">
        <f>IF(P70="","",IF(P70&gt;=$P$1,B70,""))</f>
        <v>25</v>
      </c>
      <c r="R70" s="91" t="str">
        <f>IF(P70="","",IF(P70&lt;=$P$1,B70,""))</f>
        <v/>
      </c>
    </row>
    <row r="71" spans="1:18" x14ac:dyDescent="0.25">
      <c r="A71" s="16" t="s">
        <v>75</v>
      </c>
      <c r="B71" s="58">
        <v>33</v>
      </c>
      <c r="P71" s="91">
        <f>IF(ISNUMBER(RANK(B71,$B$2:$B$201)),RANK(B71,$B$2:$B$201),"")</f>
        <v>20</v>
      </c>
      <c r="Q71" s="91" t="str">
        <f>IF(P71="","",IF(P71&gt;=$P$1,B71,""))</f>
        <v/>
      </c>
      <c r="R71" s="91">
        <f>IF(P71="","",IF(P71&lt;=$P$1,B71,""))</f>
        <v>33</v>
      </c>
    </row>
    <row r="72" spans="1:18" x14ac:dyDescent="0.25">
      <c r="A72" s="16" t="s">
        <v>76</v>
      </c>
      <c r="B72" s="58">
        <v>32</v>
      </c>
      <c r="P72" s="91">
        <f>IF(ISNUMBER(RANK(B72,$B$2:$B$201)),RANK(B72,$B$2:$B$201),"")</f>
        <v>27</v>
      </c>
      <c r="Q72" s="91" t="str">
        <f>IF(P72="","",IF(P72&gt;=$P$1,B72,""))</f>
        <v/>
      </c>
      <c r="R72" s="91">
        <f>IF(P72="","",IF(P72&lt;=$P$1,B72,""))</f>
        <v>32</v>
      </c>
    </row>
    <row r="73" spans="1:18" x14ac:dyDescent="0.25">
      <c r="A73" s="16" t="s">
        <v>77</v>
      </c>
      <c r="B73" s="58">
        <v>32</v>
      </c>
      <c r="P73" s="91">
        <f>IF(ISNUMBER(RANK(B73,$B$2:$B$201)),RANK(B73,$B$2:$B$201),"")</f>
        <v>27</v>
      </c>
      <c r="Q73" s="91" t="str">
        <f>IF(P73="","",IF(P73&gt;=$P$1,B73,""))</f>
        <v/>
      </c>
      <c r="R73" s="91">
        <f>IF(P73="","",IF(P73&lt;=$P$1,B73,""))</f>
        <v>32</v>
      </c>
    </row>
    <row r="74" spans="1:18" x14ac:dyDescent="0.25">
      <c r="A74" s="16" t="s">
        <v>78</v>
      </c>
      <c r="B74" s="58">
        <v>29</v>
      </c>
      <c r="P74" s="91">
        <f>IF(ISNUMBER(RANK(B74,$B$2:$B$201)),RANK(B74,$B$2:$B$201),"")</f>
        <v>44</v>
      </c>
      <c r="Q74" s="91" t="str">
        <f>IF(P74="","",IF(P74&gt;=$P$1,B74,""))</f>
        <v/>
      </c>
      <c r="R74" s="91">
        <f>IF(P74="","",IF(P74&lt;=$P$1,B74,""))</f>
        <v>29</v>
      </c>
    </row>
    <row r="75" spans="1:18" x14ac:dyDescent="0.25">
      <c r="A75" s="16" t="s">
        <v>79</v>
      </c>
      <c r="B75" s="58">
        <v>23</v>
      </c>
      <c r="P75" s="91">
        <f>IF(ISNUMBER(RANK(B75,$B$2:$B$201)),RANK(B75,$B$2:$B$201),"")</f>
        <v>151</v>
      </c>
      <c r="Q75" s="91">
        <f>IF(P75="","",IF(P75&gt;=$P$1,B75,""))</f>
        <v>23</v>
      </c>
      <c r="R75" s="91" t="str">
        <f>IF(P75="","",IF(P75&lt;=$P$1,B75,""))</f>
        <v/>
      </c>
    </row>
    <row r="76" spans="1:18" x14ac:dyDescent="0.25">
      <c r="A76" s="16" t="s">
        <v>80</v>
      </c>
      <c r="B76" s="58">
        <v>25</v>
      </c>
      <c r="P76" s="91">
        <f>IF(ISNUMBER(RANK(B76,$B$2:$B$201)),RANK(B76,$B$2:$B$201),"")</f>
        <v>120</v>
      </c>
      <c r="Q76" s="91">
        <f>IF(P76="","",IF(P76&gt;=$P$1,B76,""))</f>
        <v>25</v>
      </c>
      <c r="R76" s="91" t="str">
        <f>IF(P76="","",IF(P76&lt;=$P$1,B76,""))</f>
        <v/>
      </c>
    </row>
    <row r="77" spans="1:18" x14ac:dyDescent="0.25">
      <c r="A77" s="16" t="s">
        <v>81</v>
      </c>
      <c r="B77" s="58">
        <v>26</v>
      </c>
      <c r="P77" s="91">
        <f>IF(ISNUMBER(RANK(B77,$B$2:$B$201)),RANK(B77,$B$2:$B$201),"")</f>
        <v>92</v>
      </c>
      <c r="Q77" s="91" t="str">
        <f>IF(P77="","",IF(P77&gt;=$P$1,B77,""))</f>
        <v/>
      </c>
      <c r="R77" s="91">
        <f>IF(P77="","",IF(P77&lt;=$P$1,B77,""))</f>
        <v>26</v>
      </c>
    </row>
    <row r="78" spans="1:18" x14ac:dyDescent="0.25">
      <c r="A78" s="16" t="s">
        <v>82</v>
      </c>
      <c r="B78" s="58">
        <v>25</v>
      </c>
      <c r="P78" s="91">
        <f>IF(ISNUMBER(RANK(B78,$B$2:$B$201)),RANK(B78,$B$2:$B$201),"")</f>
        <v>120</v>
      </c>
      <c r="Q78" s="91">
        <f>IF(P78="","",IF(P78&gt;=$P$1,B78,""))</f>
        <v>25</v>
      </c>
      <c r="R78" s="91" t="str">
        <f>IF(P78="","",IF(P78&lt;=$P$1,B78,""))</f>
        <v/>
      </c>
    </row>
    <row r="79" spans="1:18" x14ac:dyDescent="0.25">
      <c r="A79" s="16" t="s">
        <v>83</v>
      </c>
      <c r="B79" s="58">
        <v>26</v>
      </c>
      <c r="P79" s="91">
        <f>IF(ISNUMBER(RANK(B79,$B$2:$B$201)),RANK(B79,$B$2:$B$201),"")</f>
        <v>92</v>
      </c>
      <c r="Q79" s="91" t="str">
        <f>IF(P79="","",IF(P79&gt;=$P$1,B79,""))</f>
        <v/>
      </c>
      <c r="R79" s="91">
        <f>IF(P79="","",IF(P79&lt;=$P$1,B79,""))</f>
        <v>26</v>
      </c>
    </row>
    <row r="80" spans="1:18" x14ac:dyDescent="0.25">
      <c r="A80" s="16" t="s">
        <v>84</v>
      </c>
      <c r="B80" s="58">
        <v>26</v>
      </c>
      <c r="P80" s="91">
        <f>IF(ISNUMBER(RANK(B80,$B$2:$B$201)),RANK(B80,$B$2:$B$201),"")</f>
        <v>92</v>
      </c>
      <c r="Q80" s="91" t="str">
        <f>IF(P80="","",IF(P80&gt;=$P$1,B80,""))</f>
        <v/>
      </c>
      <c r="R80" s="91">
        <f>IF(P80="","",IF(P80&lt;=$P$1,B80,""))</f>
        <v>26</v>
      </c>
    </row>
    <row r="81" spans="1:18" x14ac:dyDescent="0.25">
      <c r="A81" s="16" t="s">
        <v>85</v>
      </c>
      <c r="B81" s="58">
        <v>24</v>
      </c>
      <c r="P81" s="91">
        <f>IF(ISNUMBER(RANK(B81,$B$2:$B$201)),RANK(B81,$B$2:$B$201),"")</f>
        <v>137</v>
      </c>
      <c r="Q81" s="91">
        <f>IF(P81="","",IF(P81&gt;=$P$1,B81,""))</f>
        <v>24</v>
      </c>
      <c r="R81" s="91" t="str">
        <f>IF(P81="","",IF(P81&lt;=$P$1,B81,""))</f>
        <v/>
      </c>
    </row>
    <row r="82" spans="1:18" x14ac:dyDescent="0.25">
      <c r="A82" s="16" t="s">
        <v>86</v>
      </c>
      <c r="B82" s="58">
        <v>19</v>
      </c>
      <c r="P82" s="91">
        <f>IF(ISNUMBER(RANK(B82,$B$2:$B$201)),RANK(B82,$B$2:$B$201),"")</f>
        <v>179</v>
      </c>
      <c r="Q82" s="91">
        <f>IF(P82="","",IF(P82&gt;=$P$1,B82,""))</f>
        <v>19</v>
      </c>
      <c r="R82" s="91" t="str">
        <f>IF(P82="","",IF(P82&lt;=$P$1,B82,""))</f>
        <v/>
      </c>
    </row>
    <row r="83" spans="1:18" x14ac:dyDescent="0.25">
      <c r="A83" s="16" t="s">
        <v>87</v>
      </c>
      <c r="B83" s="58">
        <v>22</v>
      </c>
      <c r="P83" s="91">
        <f>IF(ISNUMBER(RANK(B83,$B$2:$B$201)),RANK(B83,$B$2:$B$201),"")</f>
        <v>160</v>
      </c>
      <c r="Q83" s="91">
        <f>IF(P83="","",IF(P83&gt;=$P$1,B83,""))</f>
        <v>22</v>
      </c>
      <c r="R83" s="91" t="str">
        <f>IF(P83="","",IF(P83&lt;=$P$1,B83,""))</f>
        <v/>
      </c>
    </row>
    <row r="84" spans="1:18" x14ac:dyDescent="0.25">
      <c r="A84" s="16" t="s">
        <v>88</v>
      </c>
      <c r="B84" s="58">
        <v>26</v>
      </c>
      <c r="P84" s="91">
        <f>IF(ISNUMBER(RANK(B84,$B$2:$B$201)),RANK(B84,$B$2:$B$201),"")</f>
        <v>92</v>
      </c>
      <c r="Q84" s="91" t="str">
        <f>IF(P84="","",IF(P84&gt;=$P$1,B84,""))</f>
        <v/>
      </c>
      <c r="R84" s="91">
        <f>IF(P84="","",IF(P84&lt;=$P$1,B84,""))</f>
        <v>26</v>
      </c>
    </row>
    <row r="85" spans="1:18" x14ac:dyDescent="0.25">
      <c r="A85" s="16" t="s">
        <v>89</v>
      </c>
      <c r="B85" s="58">
        <v>24</v>
      </c>
      <c r="P85" s="91">
        <f>IF(ISNUMBER(RANK(B85,$B$2:$B$201)),RANK(B85,$B$2:$B$201),"")</f>
        <v>137</v>
      </c>
      <c r="Q85" s="91">
        <f>IF(P85="","",IF(P85&gt;=$P$1,B85,""))</f>
        <v>24</v>
      </c>
      <c r="R85" s="91" t="str">
        <f>IF(P85="","",IF(P85&lt;=$P$1,B85,""))</f>
        <v/>
      </c>
    </row>
    <row r="86" spans="1:18" x14ac:dyDescent="0.25">
      <c r="A86" s="16" t="s">
        <v>90</v>
      </c>
      <c r="B86" s="58">
        <v>37</v>
      </c>
      <c r="P86" s="91">
        <f>IF(ISNUMBER(RANK(B86,$B$2:$B$201)),RANK(B86,$B$2:$B$201),"")</f>
        <v>7</v>
      </c>
      <c r="Q86" s="91" t="str">
        <f>IF(P86="","",IF(P86&gt;=$P$1,B86,""))</f>
        <v/>
      </c>
      <c r="R86" s="91">
        <f>IF(P86="","",IF(P86&lt;=$P$1,B86,""))</f>
        <v>37</v>
      </c>
    </row>
    <row r="87" spans="1:18" x14ac:dyDescent="0.25">
      <c r="A87" s="16" t="s">
        <v>91</v>
      </c>
      <c r="B87" s="58">
        <v>28</v>
      </c>
      <c r="P87" s="91">
        <f>IF(ISNUMBER(RANK(B87,$B$2:$B$201)),RANK(B87,$B$2:$B$201),"")</f>
        <v>65</v>
      </c>
      <c r="Q87" s="91" t="str">
        <f>IF(P87="","",IF(P87&gt;=$P$1,B87,""))</f>
        <v/>
      </c>
      <c r="R87" s="91">
        <f>IF(P87="","",IF(P87&lt;=$P$1,B87,""))</f>
        <v>28</v>
      </c>
    </row>
    <row r="88" spans="1:18" x14ac:dyDescent="0.25">
      <c r="A88" s="16" t="s">
        <v>92</v>
      </c>
      <c r="B88" s="58">
        <v>28</v>
      </c>
      <c r="P88" s="91">
        <f>IF(ISNUMBER(RANK(B88,$B$2:$B$201)),RANK(B88,$B$2:$B$201),"")</f>
        <v>65</v>
      </c>
      <c r="Q88" s="91" t="str">
        <f>IF(P88="","",IF(P88&gt;=$P$1,B88,""))</f>
        <v/>
      </c>
      <c r="R88" s="91">
        <f>IF(P88="","",IF(P88&lt;=$P$1,B88,""))</f>
        <v>28</v>
      </c>
    </row>
    <row r="89" spans="1:18" x14ac:dyDescent="0.25">
      <c r="A89" s="16" t="s">
        <v>93</v>
      </c>
      <c r="B89" s="58">
        <v>35</v>
      </c>
      <c r="P89" s="91">
        <f>IF(ISNUMBER(RANK(B89,$B$2:$B$201)),RANK(B89,$B$2:$B$201),"")</f>
        <v>12</v>
      </c>
      <c r="Q89" s="91" t="str">
        <f>IF(P89="","",IF(P89&gt;=$P$1,B89,""))</f>
        <v/>
      </c>
      <c r="R89" s="91">
        <f>IF(P89="","",IF(P89&lt;=$P$1,B89,""))</f>
        <v>35</v>
      </c>
    </row>
    <row r="90" spans="1:18" x14ac:dyDescent="0.25">
      <c r="A90" s="16" t="s">
        <v>94</v>
      </c>
      <c r="B90" s="58">
        <v>29</v>
      </c>
      <c r="P90" s="91">
        <f>IF(ISNUMBER(RANK(B90,$B$2:$B$201)),RANK(B90,$B$2:$B$201),"")</f>
        <v>44</v>
      </c>
      <c r="Q90" s="91" t="str">
        <f>IF(P90="","",IF(P90&gt;=$P$1,B90,""))</f>
        <v/>
      </c>
      <c r="R90" s="91">
        <f>IF(P90="","",IF(P90&lt;=$P$1,B90,""))</f>
        <v>29</v>
      </c>
    </row>
    <row r="91" spans="1:18" x14ac:dyDescent="0.25">
      <c r="A91" s="16" t="s">
        <v>95</v>
      </c>
      <c r="B91" s="58">
        <v>32</v>
      </c>
      <c r="P91" s="91">
        <f>IF(ISNUMBER(RANK(B91,$B$2:$B$201)),RANK(B91,$B$2:$B$201),"")</f>
        <v>27</v>
      </c>
      <c r="Q91" s="91" t="str">
        <f>IF(P91="","",IF(P91&gt;=$P$1,B91,""))</f>
        <v/>
      </c>
      <c r="R91" s="91">
        <f>IF(P91="","",IF(P91&lt;=$P$1,B91,""))</f>
        <v>32</v>
      </c>
    </row>
    <row r="92" spans="1:18" x14ac:dyDescent="0.25">
      <c r="A92" s="16" t="s">
        <v>96</v>
      </c>
      <c r="B92" s="58">
        <v>29</v>
      </c>
      <c r="P92" s="91">
        <f>IF(ISNUMBER(RANK(B92,$B$2:$B$201)),RANK(B92,$B$2:$B$201),"")</f>
        <v>44</v>
      </c>
      <c r="Q92" s="91" t="str">
        <f>IF(P92="","",IF(P92&gt;=$P$1,B92,""))</f>
        <v/>
      </c>
      <c r="R92" s="91">
        <f>IF(P92="","",IF(P92&lt;=$P$1,B92,""))</f>
        <v>29</v>
      </c>
    </row>
    <row r="93" spans="1:18" x14ac:dyDescent="0.25">
      <c r="A93" s="16" t="s">
        <v>97</v>
      </c>
      <c r="B93" s="58">
        <v>33</v>
      </c>
      <c r="P93" s="91">
        <f>IF(ISNUMBER(RANK(B93,$B$2:$B$201)),RANK(B93,$B$2:$B$201),"")</f>
        <v>20</v>
      </c>
      <c r="Q93" s="91" t="str">
        <f>IF(P93="","",IF(P93&gt;=$P$1,B93,""))</f>
        <v/>
      </c>
      <c r="R93" s="91">
        <f>IF(P93="","",IF(P93&lt;=$P$1,B93,""))</f>
        <v>33</v>
      </c>
    </row>
    <row r="94" spans="1:18" x14ac:dyDescent="0.25">
      <c r="A94" s="16" t="s">
        <v>98</v>
      </c>
      <c r="B94" s="58">
        <v>28</v>
      </c>
      <c r="P94" s="91">
        <f>IF(ISNUMBER(RANK(B94,$B$2:$B$201)),RANK(B94,$B$2:$B$201),"")</f>
        <v>65</v>
      </c>
      <c r="Q94" s="91" t="str">
        <f>IF(P94="","",IF(P94&gt;=$P$1,B94,""))</f>
        <v/>
      </c>
      <c r="R94" s="91">
        <f>IF(P94="","",IF(P94&lt;=$P$1,B94,""))</f>
        <v>28</v>
      </c>
    </row>
    <row r="95" spans="1:18" x14ac:dyDescent="0.25">
      <c r="A95" s="16" t="s">
        <v>99</v>
      </c>
      <c r="B95" s="58">
        <v>30</v>
      </c>
      <c r="P95" s="91">
        <f>IF(ISNUMBER(RANK(B95,$B$2:$B$201)),RANK(B95,$B$2:$B$201),"")</f>
        <v>36</v>
      </c>
      <c r="Q95" s="91" t="str">
        <f>IF(P95="","",IF(P95&gt;=$P$1,B95,""))</f>
        <v/>
      </c>
      <c r="R95" s="91">
        <f>IF(P95="","",IF(P95&lt;=$P$1,B95,""))</f>
        <v>30</v>
      </c>
    </row>
    <row r="96" spans="1:18" x14ac:dyDescent="0.25">
      <c r="A96" s="16" t="s">
        <v>100</v>
      </c>
      <c r="B96" s="58">
        <v>28</v>
      </c>
      <c r="P96" s="91">
        <f>IF(ISNUMBER(RANK(B96,$B$2:$B$201)),RANK(B96,$B$2:$B$201),"")</f>
        <v>65</v>
      </c>
      <c r="Q96" s="91" t="str">
        <f>IF(P96="","",IF(P96&gt;=$P$1,B96,""))</f>
        <v/>
      </c>
      <c r="R96" s="91">
        <f>IF(P96="","",IF(P96&lt;=$P$1,B96,""))</f>
        <v>28</v>
      </c>
    </row>
    <row r="97" spans="1:18" x14ac:dyDescent="0.25">
      <c r="A97" s="16" t="s">
        <v>101</v>
      </c>
      <c r="B97" s="58">
        <v>29</v>
      </c>
      <c r="P97" s="91">
        <f>IF(ISNUMBER(RANK(B97,$B$2:$B$201)),RANK(B97,$B$2:$B$201),"")</f>
        <v>44</v>
      </c>
      <c r="Q97" s="91" t="str">
        <f>IF(P97="","",IF(P97&gt;=$P$1,B97,""))</f>
        <v/>
      </c>
      <c r="R97" s="91">
        <f>IF(P97="","",IF(P97&lt;=$P$1,B97,""))</f>
        <v>29</v>
      </c>
    </row>
    <row r="98" spans="1:18" x14ac:dyDescent="0.25">
      <c r="A98" s="16" t="s">
        <v>102</v>
      </c>
      <c r="B98" s="58">
        <v>29</v>
      </c>
      <c r="P98" s="91">
        <f>IF(ISNUMBER(RANK(B98,$B$2:$B$201)),RANK(B98,$B$2:$B$201),"")</f>
        <v>44</v>
      </c>
      <c r="Q98" s="91" t="str">
        <f>IF(P98="","",IF(P98&gt;=$P$1,B98,""))</f>
        <v/>
      </c>
      <c r="R98" s="91">
        <f>IF(P98="","",IF(P98&lt;=$P$1,B98,""))</f>
        <v>29</v>
      </c>
    </row>
    <row r="99" spans="1:18" x14ac:dyDescent="0.25">
      <c r="A99" s="16" t="s">
        <v>103</v>
      </c>
      <c r="B99" s="58">
        <v>28</v>
      </c>
      <c r="P99" s="91">
        <f>IF(ISNUMBER(RANK(B99,$B$2:$B$201)),RANK(B99,$B$2:$B$201),"")</f>
        <v>65</v>
      </c>
      <c r="Q99" s="91" t="str">
        <f>IF(P99="","",IF(P99&gt;=$P$1,B99,""))</f>
        <v/>
      </c>
      <c r="R99" s="91">
        <f>IF(P99="","",IF(P99&lt;=$P$1,B99,""))</f>
        <v>28</v>
      </c>
    </row>
    <row r="100" spans="1:18" x14ac:dyDescent="0.25">
      <c r="A100" s="16" t="s">
        <v>104</v>
      </c>
      <c r="B100" s="58">
        <v>35</v>
      </c>
      <c r="P100" s="91">
        <f>IF(ISNUMBER(RANK(B100,$B$2:$B$201)),RANK(B100,$B$2:$B$201),"")</f>
        <v>12</v>
      </c>
      <c r="Q100" s="91" t="str">
        <f>IF(P100="","",IF(P100&gt;=$P$1,B100,""))</f>
        <v/>
      </c>
      <c r="R100" s="91">
        <f>IF(P100="","",IF(P100&lt;=$P$1,B100,""))</f>
        <v>35</v>
      </c>
    </row>
    <row r="101" spans="1:18" x14ac:dyDescent="0.25">
      <c r="A101" s="16" t="s">
        <v>105</v>
      </c>
      <c r="B101" s="58">
        <v>35</v>
      </c>
      <c r="P101" s="91">
        <f>IF(ISNUMBER(RANK(B101,$B$2:$B$201)),RANK(B101,$B$2:$B$201),"")</f>
        <v>12</v>
      </c>
      <c r="Q101" s="91" t="str">
        <f>IF(P101="","",IF(P101&gt;=$P$1,B101,""))</f>
        <v/>
      </c>
      <c r="R101" s="91">
        <f>IF(P101="","",IF(P101&lt;=$P$1,B101,""))</f>
        <v>35</v>
      </c>
    </row>
    <row r="102" spans="1:18" x14ac:dyDescent="0.25">
      <c r="A102" s="16" t="s">
        <v>106</v>
      </c>
      <c r="B102" s="58">
        <v>28</v>
      </c>
      <c r="P102" s="91">
        <f>IF(ISNUMBER(RANK(B102,$B$2:$B$201)),RANK(B102,$B$2:$B$201),"")</f>
        <v>65</v>
      </c>
      <c r="Q102" s="91" t="str">
        <f>IF(P102="","",IF(P102&gt;=$P$1,B102,""))</f>
        <v/>
      </c>
      <c r="R102" s="91">
        <f>IF(P102="","",IF(P102&lt;=$P$1,B102,""))</f>
        <v>28</v>
      </c>
    </row>
    <row r="103" spans="1:18" x14ac:dyDescent="0.25">
      <c r="A103" s="16" t="s">
        <v>107</v>
      </c>
      <c r="B103" s="58">
        <v>26</v>
      </c>
      <c r="P103" s="91">
        <f>IF(ISNUMBER(RANK(B103,$B$2:$B$201)),RANK(B103,$B$2:$B$201),"")</f>
        <v>92</v>
      </c>
      <c r="Q103" s="91" t="str">
        <f>IF(P103="","",IF(P103&gt;=$P$1,B103,""))</f>
        <v/>
      </c>
      <c r="R103" s="91">
        <f>IF(P103="","",IF(P103&lt;=$P$1,B103,""))</f>
        <v>26</v>
      </c>
    </row>
    <row r="104" spans="1:18" x14ac:dyDescent="0.25">
      <c r="A104" s="16" t="s">
        <v>108</v>
      </c>
      <c r="B104" s="58">
        <v>30</v>
      </c>
      <c r="P104" s="91">
        <f>IF(ISNUMBER(RANK(B104,$B$2:$B$201)),RANK(B104,$B$2:$B$201),"")</f>
        <v>36</v>
      </c>
      <c r="Q104" s="91" t="str">
        <f>IF(P104="","",IF(P104&gt;=$P$1,B104,""))</f>
        <v/>
      </c>
      <c r="R104" s="91">
        <f>IF(P104="","",IF(P104&lt;=$P$1,B104,""))</f>
        <v>30</v>
      </c>
    </row>
    <row r="105" spans="1:18" x14ac:dyDescent="0.25">
      <c r="A105" s="16" t="s">
        <v>109</v>
      </c>
      <c r="B105" s="58">
        <v>31</v>
      </c>
      <c r="P105" s="91">
        <f>IF(ISNUMBER(RANK(B105,$B$2:$B$201)),RANK(B105,$B$2:$B$201),"")</f>
        <v>32</v>
      </c>
      <c r="Q105" s="91" t="str">
        <f>IF(P105="","",IF(P105&gt;=$P$1,B105,""))</f>
        <v/>
      </c>
      <c r="R105" s="91">
        <f>IF(P105="","",IF(P105&lt;=$P$1,B105,""))</f>
        <v>31</v>
      </c>
    </row>
    <row r="106" spans="1:18" x14ac:dyDescent="0.25">
      <c r="A106" s="16" t="s">
        <v>110</v>
      </c>
      <c r="B106" s="58">
        <v>29</v>
      </c>
      <c r="P106" s="91">
        <f>IF(ISNUMBER(RANK(B106,$B$2:$B$201)),RANK(B106,$B$2:$B$201),"")</f>
        <v>44</v>
      </c>
      <c r="Q106" s="91" t="str">
        <f>IF(P106="","",IF(P106&gt;=$P$1,B106,""))</f>
        <v/>
      </c>
      <c r="R106" s="91">
        <f>IF(P106="","",IF(P106&lt;=$P$1,B106,""))</f>
        <v>29</v>
      </c>
    </row>
    <row r="107" spans="1:18" x14ac:dyDescent="0.25">
      <c r="A107" s="16" t="s">
        <v>111</v>
      </c>
      <c r="B107" s="58">
        <v>29</v>
      </c>
      <c r="P107" s="91">
        <f>IF(ISNUMBER(RANK(B107,$B$2:$B$201)),RANK(B107,$B$2:$B$201),"")</f>
        <v>44</v>
      </c>
      <c r="Q107" s="91" t="str">
        <f>IF(P107="","",IF(P107&gt;=$P$1,B107,""))</f>
        <v/>
      </c>
      <c r="R107" s="91">
        <f>IF(P107="","",IF(P107&lt;=$P$1,B107,""))</f>
        <v>29</v>
      </c>
    </row>
    <row r="108" spans="1:18" x14ac:dyDescent="0.25">
      <c r="A108" s="16" t="s">
        <v>112</v>
      </c>
      <c r="B108" s="58">
        <v>29</v>
      </c>
      <c r="P108" s="91">
        <f>IF(ISNUMBER(RANK(B108,$B$2:$B$201)),RANK(B108,$B$2:$B$201),"")</f>
        <v>44</v>
      </c>
      <c r="Q108" s="91" t="str">
        <f>IF(P108="","",IF(P108&gt;=$P$1,B108,""))</f>
        <v/>
      </c>
      <c r="R108" s="91">
        <f>IF(P108="","",IF(P108&lt;=$P$1,B108,""))</f>
        <v>29</v>
      </c>
    </row>
    <row r="109" spans="1:18" x14ac:dyDescent="0.25">
      <c r="A109" s="16" t="s">
        <v>113</v>
      </c>
      <c r="B109" s="58">
        <v>29</v>
      </c>
      <c r="P109" s="91">
        <f>IF(ISNUMBER(RANK(B109,$B$2:$B$201)),RANK(B109,$B$2:$B$201),"")</f>
        <v>44</v>
      </c>
      <c r="Q109" s="91" t="str">
        <f>IF(P109="","",IF(P109&gt;=$P$1,B109,""))</f>
        <v/>
      </c>
      <c r="R109" s="91">
        <f>IF(P109="","",IF(P109&lt;=$P$1,B109,""))</f>
        <v>29</v>
      </c>
    </row>
    <row r="110" spans="1:18" x14ac:dyDescent="0.25">
      <c r="A110" s="16" t="s">
        <v>114</v>
      </c>
      <c r="B110" s="58">
        <v>40</v>
      </c>
      <c r="P110" s="91">
        <f>IF(ISNUMBER(RANK(B110,$B$2:$B$201)),RANK(B110,$B$2:$B$201),"")</f>
        <v>5</v>
      </c>
      <c r="Q110" s="91" t="str">
        <f>IF(P110="","",IF(P110&gt;=$P$1,B110,""))</f>
        <v/>
      </c>
      <c r="R110" s="91">
        <f>IF(P110="","",IF(P110&lt;=$P$1,B110,""))</f>
        <v>40</v>
      </c>
    </row>
    <row r="111" spans="1:18" x14ac:dyDescent="0.25">
      <c r="A111" s="16" t="s">
        <v>115</v>
      </c>
      <c r="B111" s="58">
        <v>40</v>
      </c>
      <c r="P111" s="91">
        <f>IF(ISNUMBER(RANK(B111,$B$2:$B$201)),RANK(B111,$B$2:$B$201),"")</f>
        <v>5</v>
      </c>
      <c r="Q111" s="91" t="str">
        <f>IF(P111="","",IF(P111&gt;=$P$1,B111,""))</f>
        <v/>
      </c>
      <c r="R111" s="91">
        <f>IF(P111="","",IF(P111&lt;=$P$1,B111,""))</f>
        <v>40</v>
      </c>
    </row>
    <row r="112" spans="1:18" x14ac:dyDescent="0.25">
      <c r="A112" s="16" t="s">
        <v>116</v>
      </c>
      <c r="B112" s="58">
        <v>51</v>
      </c>
      <c r="P112" s="91">
        <f>IF(ISNUMBER(RANK(B112,$B$2:$B$201)),RANK(B112,$B$2:$B$201),"")</f>
        <v>1</v>
      </c>
      <c r="Q112" s="91" t="str">
        <f>IF(P112="","",IF(P112&gt;=$P$1,B112,""))</f>
        <v/>
      </c>
      <c r="R112" s="91">
        <f>IF(P112="","",IF(P112&lt;=$P$1,B112,""))</f>
        <v>51</v>
      </c>
    </row>
    <row r="113" spans="1:18" x14ac:dyDescent="0.25">
      <c r="A113" s="16" t="s">
        <v>117</v>
      </c>
      <c r="B113" s="58">
        <v>31</v>
      </c>
      <c r="P113" s="91">
        <f>IF(ISNUMBER(RANK(B113,$B$2:$B$201)),RANK(B113,$B$2:$B$201),"")</f>
        <v>32</v>
      </c>
      <c r="Q113" s="91" t="str">
        <f>IF(P113="","",IF(P113&gt;=$P$1,B113,""))</f>
        <v/>
      </c>
      <c r="R113" s="91">
        <f>IF(P113="","",IF(P113&lt;=$P$1,B113,""))</f>
        <v>31</v>
      </c>
    </row>
    <row r="114" spans="1:18" x14ac:dyDescent="0.25">
      <c r="A114" s="16" t="s">
        <v>118</v>
      </c>
      <c r="B114" s="58">
        <v>46</v>
      </c>
      <c r="P114" s="91">
        <f>IF(ISNUMBER(RANK(B114,$B$2:$B$201)),RANK(B114,$B$2:$B$201),"")</f>
        <v>3</v>
      </c>
      <c r="Q114" s="91" t="str">
        <f>IF(P114="","",IF(P114&gt;=$P$1,B114,""))</f>
        <v/>
      </c>
      <c r="R114" s="91">
        <f>IF(P114="","",IF(P114&lt;=$P$1,B114,""))</f>
        <v>46</v>
      </c>
    </row>
    <row r="115" spans="1:18" x14ac:dyDescent="0.25">
      <c r="A115" s="16" t="s">
        <v>119</v>
      </c>
      <c r="B115" s="58">
        <v>31</v>
      </c>
      <c r="P115" s="91">
        <f>IF(ISNUMBER(RANK(B115,$B$2:$B$201)),RANK(B115,$B$2:$B$201),"")</f>
        <v>32</v>
      </c>
      <c r="Q115" s="91" t="str">
        <f>IF(P115="","",IF(P115&gt;=$P$1,B115,""))</f>
        <v/>
      </c>
      <c r="R115" s="91">
        <f>IF(P115="","",IF(P115&lt;=$P$1,B115,""))</f>
        <v>31</v>
      </c>
    </row>
    <row r="116" spans="1:18" x14ac:dyDescent="0.25">
      <c r="A116" s="16" t="s">
        <v>120</v>
      </c>
      <c r="B116" s="58">
        <v>26</v>
      </c>
      <c r="P116" s="91">
        <f>IF(ISNUMBER(RANK(B116,$B$2:$B$201)),RANK(B116,$B$2:$B$201),"")</f>
        <v>92</v>
      </c>
      <c r="Q116" s="91" t="str">
        <f>IF(P116="","",IF(P116&gt;=$P$1,B116,""))</f>
        <v/>
      </c>
      <c r="R116" s="91">
        <f>IF(P116="","",IF(P116&lt;=$P$1,B116,""))</f>
        <v>26</v>
      </c>
    </row>
    <row r="117" spans="1:18" x14ac:dyDescent="0.25">
      <c r="A117" s="16" t="s">
        <v>121</v>
      </c>
      <c r="B117" s="58">
        <v>26</v>
      </c>
      <c r="P117" s="91">
        <f>IF(ISNUMBER(RANK(B117,$B$2:$B$201)),RANK(B117,$B$2:$B$201),"")</f>
        <v>92</v>
      </c>
      <c r="Q117" s="91" t="str">
        <f>IF(P117="","",IF(P117&gt;=$P$1,B117,""))</f>
        <v/>
      </c>
      <c r="R117" s="91">
        <f>IF(P117="","",IF(P117&lt;=$P$1,B117,""))</f>
        <v>26</v>
      </c>
    </row>
    <row r="118" spans="1:18" x14ac:dyDescent="0.25">
      <c r="A118" s="16" t="s">
        <v>122</v>
      </c>
      <c r="B118" s="58">
        <v>29</v>
      </c>
      <c r="P118" s="91">
        <f>IF(ISNUMBER(RANK(B118,$B$2:$B$201)),RANK(B118,$B$2:$B$201),"")</f>
        <v>44</v>
      </c>
      <c r="Q118" s="91" t="str">
        <f>IF(P118="","",IF(P118&gt;=$P$1,B118,""))</f>
        <v/>
      </c>
      <c r="R118" s="91">
        <f>IF(P118="","",IF(P118&lt;=$P$1,B118,""))</f>
        <v>29</v>
      </c>
    </row>
    <row r="119" spans="1:18" x14ac:dyDescent="0.25">
      <c r="A119" s="16" t="s">
        <v>123</v>
      </c>
      <c r="B119" s="58">
        <v>17</v>
      </c>
      <c r="P119" s="91">
        <f>IF(ISNUMBER(RANK(B119,$B$2:$B$201)),RANK(B119,$B$2:$B$201),"")</f>
        <v>194</v>
      </c>
      <c r="Q119" s="91">
        <f>IF(P119="","",IF(P119&gt;=$P$1,B119,""))</f>
        <v>17</v>
      </c>
      <c r="R119" s="91" t="str">
        <f>IF(P119="","",IF(P119&lt;=$P$1,B119,""))</f>
        <v/>
      </c>
    </row>
    <row r="120" spans="1:18" x14ac:dyDescent="0.25">
      <c r="A120" s="16" t="s">
        <v>124</v>
      </c>
      <c r="B120" s="58">
        <v>18</v>
      </c>
      <c r="P120" s="91">
        <f>IF(ISNUMBER(RANK(B120,$B$2:$B$201)),RANK(B120,$B$2:$B$201),"")</f>
        <v>189</v>
      </c>
      <c r="Q120" s="91">
        <f>IF(P120="","",IF(P120&gt;=$P$1,B120,""))</f>
        <v>18</v>
      </c>
      <c r="R120" s="91" t="str">
        <f>IF(P120="","",IF(P120&lt;=$P$1,B120,""))</f>
        <v/>
      </c>
    </row>
    <row r="121" spans="1:18" x14ac:dyDescent="0.25">
      <c r="A121" s="16" t="s">
        <v>125</v>
      </c>
      <c r="B121" s="58">
        <v>17</v>
      </c>
      <c r="P121" s="91">
        <f>IF(ISNUMBER(RANK(B121,$B$2:$B$201)),RANK(B121,$B$2:$B$201),"")</f>
        <v>194</v>
      </c>
      <c r="Q121" s="91">
        <f>IF(P121="","",IF(P121&gt;=$P$1,B121,""))</f>
        <v>17</v>
      </c>
      <c r="R121" s="91" t="str">
        <f>IF(P121="","",IF(P121&lt;=$P$1,B121,""))</f>
        <v/>
      </c>
    </row>
    <row r="122" spans="1:18" x14ac:dyDescent="0.25">
      <c r="A122" s="16" t="s">
        <v>126</v>
      </c>
      <c r="B122" s="58">
        <v>22</v>
      </c>
      <c r="P122" s="91">
        <f>IF(ISNUMBER(RANK(B122,$B$2:$B$201)),RANK(B122,$B$2:$B$201),"")</f>
        <v>160</v>
      </c>
      <c r="Q122" s="91">
        <f>IF(P122="","",IF(P122&gt;=$P$1,B122,""))</f>
        <v>22</v>
      </c>
      <c r="R122" s="91" t="str">
        <f>IF(P122="","",IF(P122&lt;=$P$1,B122,""))</f>
        <v/>
      </c>
    </row>
    <row r="123" spans="1:18" x14ac:dyDescent="0.25">
      <c r="A123" s="16" t="s">
        <v>127</v>
      </c>
      <c r="B123" s="58">
        <v>18</v>
      </c>
      <c r="P123" s="91">
        <f>IF(ISNUMBER(RANK(B123,$B$2:$B$201)),RANK(B123,$B$2:$B$201),"")</f>
        <v>189</v>
      </c>
      <c r="Q123" s="91">
        <f>IF(P123="","",IF(P123&gt;=$P$1,B123,""))</f>
        <v>18</v>
      </c>
      <c r="R123" s="91" t="str">
        <f>IF(P123="","",IF(P123&lt;=$P$1,B123,""))</f>
        <v/>
      </c>
    </row>
    <row r="124" spans="1:18" x14ac:dyDescent="0.25">
      <c r="A124" s="16" t="s">
        <v>128</v>
      </c>
      <c r="B124" s="58">
        <v>29</v>
      </c>
      <c r="P124" s="91">
        <f>IF(ISNUMBER(RANK(B124,$B$2:$B$201)),RANK(B124,$B$2:$B$201),"")</f>
        <v>44</v>
      </c>
      <c r="Q124" s="91" t="str">
        <f>IF(P124="","",IF(P124&gt;=$P$1,B124,""))</f>
        <v/>
      </c>
      <c r="R124" s="91">
        <f>IF(P124="","",IF(P124&lt;=$P$1,B124,""))</f>
        <v>29</v>
      </c>
    </row>
    <row r="125" spans="1:18" x14ac:dyDescent="0.25">
      <c r="A125" s="16" t="s">
        <v>129</v>
      </c>
      <c r="B125" s="58">
        <v>24</v>
      </c>
      <c r="P125" s="91">
        <f>IF(ISNUMBER(RANK(B125,$B$2:$B$201)),RANK(B125,$B$2:$B$201),"")</f>
        <v>137</v>
      </c>
      <c r="Q125" s="91">
        <f>IF(P125="","",IF(P125&gt;=$P$1,B125,""))</f>
        <v>24</v>
      </c>
      <c r="R125" s="91" t="str">
        <f>IF(P125="","",IF(P125&lt;=$P$1,B125,""))</f>
        <v/>
      </c>
    </row>
    <row r="126" spans="1:18" x14ac:dyDescent="0.25">
      <c r="A126" s="16" t="s">
        <v>130</v>
      </c>
      <c r="B126" s="58">
        <v>20</v>
      </c>
      <c r="P126" s="91">
        <f>IF(ISNUMBER(RANK(B126,$B$2:$B$201)),RANK(B126,$B$2:$B$201),"")</f>
        <v>174</v>
      </c>
      <c r="Q126" s="91">
        <f>IF(P126="","",IF(P126&gt;=$P$1,B126,""))</f>
        <v>20</v>
      </c>
      <c r="R126" s="91" t="str">
        <f>IF(P126="","",IF(P126&lt;=$P$1,B126,""))</f>
        <v/>
      </c>
    </row>
    <row r="127" spans="1:18" x14ac:dyDescent="0.25">
      <c r="A127" s="16" t="s">
        <v>131</v>
      </c>
      <c r="B127" s="58">
        <v>19</v>
      </c>
      <c r="P127" s="91">
        <f>IF(ISNUMBER(RANK(B127,$B$2:$B$201)),RANK(B127,$B$2:$B$201),"")</f>
        <v>179</v>
      </c>
      <c r="Q127" s="91">
        <f>IF(P127="","",IF(P127&gt;=$P$1,B127,""))</f>
        <v>19</v>
      </c>
      <c r="R127" s="91" t="str">
        <f>IF(P127="","",IF(P127&lt;=$P$1,B127,""))</f>
        <v/>
      </c>
    </row>
    <row r="128" spans="1:18" x14ac:dyDescent="0.25">
      <c r="A128" s="16" t="s">
        <v>132</v>
      </c>
      <c r="B128" s="58">
        <v>28</v>
      </c>
      <c r="P128" s="91">
        <f>IF(ISNUMBER(RANK(B128,$B$2:$B$201)),RANK(B128,$B$2:$B$201),"")</f>
        <v>65</v>
      </c>
      <c r="Q128" s="91" t="str">
        <f>IF(P128="","",IF(P128&gt;=$P$1,B128,""))</f>
        <v/>
      </c>
      <c r="R128" s="91">
        <f>IF(P128="","",IF(P128&lt;=$P$1,B128,""))</f>
        <v>28</v>
      </c>
    </row>
    <row r="129" spans="1:18" x14ac:dyDescent="0.25">
      <c r="A129" s="16" t="s">
        <v>133</v>
      </c>
      <c r="B129" s="58">
        <v>17</v>
      </c>
      <c r="P129" s="91">
        <f>IF(ISNUMBER(RANK(B129,$B$2:$B$201)),RANK(B129,$B$2:$B$201),"")</f>
        <v>194</v>
      </c>
      <c r="Q129" s="91">
        <f>IF(P129="","",IF(P129&gt;=$P$1,B129,""))</f>
        <v>17</v>
      </c>
      <c r="R129" s="91" t="str">
        <f>IF(P129="","",IF(P129&lt;=$P$1,B129,""))</f>
        <v/>
      </c>
    </row>
    <row r="130" spans="1:18" x14ac:dyDescent="0.25">
      <c r="A130" s="16" t="s">
        <v>134</v>
      </c>
      <c r="B130" s="58">
        <v>20</v>
      </c>
      <c r="P130" s="91">
        <f>IF(ISNUMBER(RANK(B130,$B$2:$B$201)),RANK(B130,$B$2:$B$201),"")</f>
        <v>174</v>
      </c>
      <c r="Q130" s="91">
        <f>IF(P130="","",IF(P130&gt;=$P$1,B130,""))</f>
        <v>20</v>
      </c>
      <c r="R130" s="91" t="str">
        <f>IF(P130="","",IF(P130&lt;=$P$1,B130,""))</f>
        <v/>
      </c>
    </row>
    <row r="131" spans="1:18" x14ac:dyDescent="0.25">
      <c r="A131" s="16" t="s">
        <v>135</v>
      </c>
      <c r="B131" s="58">
        <v>22</v>
      </c>
      <c r="P131" s="91">
        <f>IF(ISNUMBER(RANK(B131,$B$2:$B$201)),RANK(B131,$B$2:$B$201),"")</f>
        <v>160</v>
      </c>
      <c r="Q131" s="91">
        <f>IF(P131="","",IF(P131&gt;=$P$1,B131,""))</f>
        <v>22</v>
      </c>
      <c r="R131" s="91" t="str">
        <f>IF(P131="","",IF(P131&lt;=$P$1,B131,""))</f>
        <v/>
      </c>
    </row>
    <row r="132" spans="1:18" x14ac:dyDescent="0.25">
      <c r="A132" s="16" t="s">
        <v>136</v>
      </c>
      <c r="B132" s="58">
        <v>28</v>
      </c>
      <c r="P132" s="91">
        <f>IF(ISNUMBER(RANK(B132,$B$2:$B$201)),RANK(B132,$B$2:$B$201),"")</f>
        <v>65</v>
      </c>
      <c r="Q132" s="91" t="str">
        <f>IF(P132="","",IF(P132&gt;=$P$1,B132,""))</f>
        <v/>
      </c>
      <c r="R132" s="91">
        <f>IF(P132="","",IF(P132&lt;=$P$1,B132,""))</f>
        <v>28</v>
      </c>
    </row>
    <row r="133" spans="1:18" x14ac:dyDescent="0.25">
      <c r="A133" s="16" t="s">
        <v>137</v>
      </c>
      <c r="B133" s="58">
        <v>23</v>
      </c>
      <c r="P133" s="91">
        <f>IF(ISNUMBER(RANK(B133,$B$2:$B$201)),RANK(B133,$B$2:$B$201),"")</f>
        <v>151</v>
      </c>
      <c r="Q133" s="91">
        <f>IF(P133="","",IF(P133&gt;=$P$1,B133,""))</f>
        <v>23</v>
      </c>
      <c r="R133" s="91" t="str">
        <f>IF(P133="","",IF(P133&lt;=$P$1,B133,""))</f>
        <v/>
      </c>
    </row>
    <row r="134" spans="1:18" x14ac:dyDescent="0.25">
      <c r="A134" s="16" t="s">
        <v>138</v>
      </c>
      <c r="B134" s="58">
        <v>28</v>
      </c>
      <c r="P134" s="91">
        <f>IF(ISNUMBER(RANK(B134,$B$2:$B$201)),RANK(B134,$B$2:$B$201),"")</f>
        <v>65</v>
      </c>
      <c r="Q134" s="91" t="str">
        <f>IF(P134="","",IF(P134&gt;=$P$1,B134,""))</f>
        <v/>
      </c>
      <c r="R134" s="91">
        <f>IF(P134="","",IF(P134&lt;=$P$1,B134,""))</f>
        <v>28</v>
      </c>
    </row>
    <row r="135" spans="1:18" x14ac:dyDescent="0.25">
      <c r="A135" s="16" t="s">
        <v>139</v>
      </c>
      <c r="B135" s="58">
        <v>29</v>
      </c>
      <c r="P135" s="91">
        <f>IF(ISNUMBER(RANK(B135,$B$2:$B$201)),RANK(B135,$B$2:$B$201),"")</f>
        <v>44</v>
      </c>
      <c r="Q135" s="91" t="str">
        <f>IF(P135="","",IF(P135&gt;=$P$1,B135,""))</f>
        <v/>
      </c>
      <c r="R135" s="91">
        <f>IF(P135="","",IF(P135&lt;=$P$1,B135,""))</f>
        <v>29</v>
      </c>
    </row>
    <row r="136" spans="1:18" x14ac:dyDescent="0.25">
      <c r="A136" s="16" t="s">
        <v>140</v>
      </c>
      <c r="B136" s="58">
        <v>25</v>
      </c>
      <c r="P136" s="91">
        <f>IF(ISNUMBER(RANK(B136,$B$2:$B$201)),RANK(B136,$B$2:$B$201),"")</f>
        <v>120</v>
      </c>
      <c r="Q136" s="91">
        <f>IF(P136="","",IF(P136&gt;=$P$1,B136,""))</f>
        <v>25</v>
      </c>
      <c r="R136" s="91" t="str">
        <f>IF(P136="","",IF(P136&lt;=$P$1,B136,""))</f>
        <v/>
      </c>
    </row>
    <row r="137" spans="1:18" x14ac:dyDescent="0.25">
      <c r="A137" s="16" t="s">
        <v>141</v>
      </c>
      <c r="B137" s="58">
        <v>25</v>
      </c>
      <c r="P137" s="91">
        <f>IF(ISNUMBER(RANK(B137,$B$2:$B$201)),RANK(B137,$B$2:$B$201),"")</f>
        <v>120</v>
      </c>
      <c r="Q137" s="91">
        <f>IF(P137="","",IF(P137&gt;=$P$1,B137,""))</f>
        <v>25</v>
      </c>
      <c r="R137" s="91" t="str">
        <f>IF(P137="","",IF(P137&lt;=$P$1,B137,""))</f>
        <v/>
      </c>
    </row>
    <row r="138" spans="1:18" x14ac:dyDescent="0.25">
      <c r="A138" s="16" t="s">
        <v>142</v>
      </c>
      <c r="B138" s="58">
        <v>25</v>
      </c>
      <c r="P138" s="91">
        <f>IF(ISNUMBER(RANK(B138,$B$2:$B$201)),RANK(B138,$B$2:$B$201),"")</f>
        <v>120</v>
      </c>
      <c r="Q138" s="91">
        <f>IF(P138="","",IF(P138&gt;=$P$1,B138,""))</f>
        <v>25</v>
      </c>
      <c r="R138" s="91" t="str">
        <f>IF(P138="","",IF(P138&lt;=$P$1,B138,""))</f>
        <v/>
      </c>
    </row>
    <row r="139" spans="1:18" x14ac:dyDescent="0.25">
      <c r="A139" s="16" t="s">
        <v>143</v>
      </c>
      <c r="B139" s="58">
        <v>29</v>
      </c>
      <c r="P139" s="91">
        <f>IF(ISNUMBER(RANK(B139,$B$2:$B$201)),RANK(B139,$B$2:$B$201),"")</f>
        <v>44</v>
      </c>
      <c r="Q139" s="91" t="str">
        <f>IF(P139="","",IF(P139&gt;=$P$1,B139,""))</f>
        <v/>
      </c>
      <c r="R139" s="91">
        <f>IF(P139="","",IF(P139&lt;=$P$1,B139,""))</f>
        <v>29</v>
      </c>
    </row>
    <row r="140" spans="1:18" x14ac:dyDescent="0.25">
      <c r="A140" s="16" t="s">
        <v>144</v>
      </c>
      <c r="B140" s="58">
        <v>25</v>
      </c>
      <c r="P140" s="91">
        <f>IF(ISNUMBER(RANK(B140,$B$2:$B$201)),RANK(B140,$B$2:$B$201),"")</f>
        <v>120</v>
      </c>
      <c r="Q140" s="91">
        <f>IF(P140="","",IF(P140&gt;=$P$1,B140,""))</f>
        <v>25</v>
      </c>
      <c r="R140" s="91" t="str">
        <f>IF(P140="","",IF(P140&lt;=$P$1,B140,""))</f>
        <v/>
      </c>
    </row>
    <row r="141" spans="1:18" x14ac:dyDescent="0.25">
      <c r="A141" s="16" t="s">
        <v>145</v>
      </c>
      <c r="B141" s="58">
        <v>24</v>
      </c>
      <c r="P141" s="91">
        <f>IF(ISNUMBER(RANK(B141,$B$2:$B$201)),RANK(B141,$B$2:$B$201),"")</f>
        <v>137</v>
      </c>
      <c r="Q141" s="91">
        <f>IF(P141="","",IF(P141&gt;=$P$1,B141,""))</f>
        <v>24</v>
      </c>
      <c r="R141" s="91" t="str">
        <f>IF(P141="","",IF(P141&lt;=$P$1,B141,""))</f>
        <v/>
      </c>
    </row>
    <row r="142" spans="1:18" x14ac:dyDescent="0.25">
      <c r="A142" s="16" t="s">
        <v>146</v>
      </c>
      <c r="B142" s="58">
        <v>25</v>
      </c>
      <c r="P142" s="91">
        <f>IF(ISNUMBER(RANK(B142,$B$2:$B$201)),RANK(B142,$B$2:$B$201),"")</f>
        <v>120</v>
      </c>
      <c r="Q142" s="91">
        <f>IF(P142="","",IF(P142&gt;=$P$1,B142,""))</f>
        <v>25</v>
      </c>
      <c r="R142" s="91" t="str">
        <f>IF(P142="","",IF(P142&lt;=$P$1,B142,""))</f>
        <v/>
      </c>
    </row>
    <row r="143" spans="1:18" x14ac:dyDescent="0.25">
      <c r="A143" s="16" t="s">
        <v>147</v>
      </c>
      <c r="B143" s="58">
        <v>26</v>
      </c>
      <c r="P143" s="91">
        <f>IF(ISNUMBER(RANK(B143,$B$2:$B$201)),RANK(B143,$B$2:$B$201),"")</f>
        <v>92</v>
      </c>
      <c r="Q143" s="91" t="str">
        <f>IF(P143="","",IF(P143&gt;=$P$1,B143,""))</f>
        <v/>
      </c>
      <c r="R143" s="91">
        <f>IF(P143="","",IF(P143&lt;=$P$1,B143,""))</f>
        <v>26</v>
      </c>
    </row>
    <row r="144" spans="1:18" x14ac:dyDescent="0.25">
      <c r="A144" s="16" t="s">
        <v>148</v>
      </c>
      <c r="B144" s="58">
        <v>23</v>
      </c>
      <c r="P144" s="91">
        <f>IF(ISNUMBER(RANK(B144,$B$2:$B$201)),RANK(B144,$B$2:$B$201),"")</f>
        <v>151</v>
      </c>
      <c r="Q144" s="91">
        <f>IF(P144="","",IF(P144&gt;=$P$1,B144,""))</f>
        <v>23</v>
      </c>
      <c r="R144" s="91" t="str">
        <f>IF(P144="","",IF(P144&lt;=$P$1,B144,""))</f>
        <v/>
      </c>
    </row>
    <row r="145" spans="1:18" x14ac:dyDescent="0.25">
      <c r="A145" s="16" t="s">
        <v>149</v>
      </c>
      <c r="B145" s="58">
        <v>23</v>
      </c>
      <c r="P145" s="91">
        <f>IF(ISNUMBER(RANK(B145,$B$2:$B$201)),RANK(B145,$B$2:$B$201),"")</f>
        <v>151</v>
      </c>
      <c r="Q145" s="91">
        <f>IF(P145="","",IF(P145&gt;=$P$1,B145,""))</f>
        <v>23</v>
      </c>
      <c r="R145" s="91" t="str">
        <f>IF(P145="","",IF(P145&lt;=$P$1,B145,""))</f>
        <v/>
      </c>
    </row>
    <row r="146" spans="1:18" x14ac:dyDescent="0.25">
      <c r="A146" s="16" t="s">
        <v>150</v>
      </c>
      <c r="B146" s="58">
        <v>23</v>
      </c>
      <c r="P146" s="91">
        <f>IF(ISNUMBER(RANK(B146,$B$2:$B$201)),RANK(B146,$B$2:$B$201),"")</f>
        <v>151</v>
      </c>
      <c r="Q146" s="91">
        <f>IF(P146="","",IF(P146&gt;=$P$1,B146,""))</f>
        <v>23</v>
      </c>
      <c r="R146" s="91" t="str">
        <f>IF(P146="","",IF(P146&lt;=$P$1,B146,""))</f>
        <v/>
      </c>
    </row>
    <row r="147" spans="1:18" x14ac:dyDescent="0.25">
      <c r="A147" s="16" t="s">
        <v>151</v>
      </c>
      <c r="B147" s="58">
        <v>28</v>
      </c>
      <c r="P147" s="91">
        <f>IF(ISNUMBER(RANK(B147,$B$2:$B$201)),RANK(B147,$B$2:$B$201),"")</f>
        <v>65</v>
      </c>
      <c r="Q147" s="91" t="str">
        <f>IF(P147="","",IF(P147&gt;=$P$1,B147,""))</f>
        <v/>
      </c>
      <c r="R147" s="91">
        <f>IF(P147="","",IF(P147&lt;=$P$1,B147,""))</f>
        <v>28</v>
      </c>
    </row>
    <row r="148" spans="1:18" x14ac:dyDescent="0.25">
      <c r="A148" s="16" t="s">
        <v>152</v>
      </c>
      <c r="B148" s="58">
        <v>25</v>
      </c>
      <c r="P148" s="91">
        <f>IF(ISNUMBER(RANK(B148,$B$2:$B$201)),RANK(B148,$B$2:$B$201),"")</f>
        <v>120</v>
      </c>
      <c r="Q148" s="91">
        <f>IF(P148="","",IF(P148&gt;=$P$1,B148,""))</f>
        <v>25</v>
      </c>
      <c r="R148" s="91" t="str">
        <f>IF(P148="","",IF(P148&lt;=$P$1,B148,""))</f>
        <v/>
      </c>
    </row>
    <row r="149" spans="1:18" x14ac:dyDescent="0.25">
      <c r="A149" s="16" t="s">
        <v>153</v>
      </c>
      <c r="B149" s="58">
        <v>24</v>
      </c>
      <c r="P149" s="91">
        <f>IF(ISNUMBER(RANK(B149,$B$2:$B$201)),RANK(B149,$B$2:$B$201),"")</f>
        <v>137</v>
      </c>
      <c r="Q149" s="91">
        <f>IF(P149="","",IF(P149&gt;=$P$1,B149,""))</f>
        <v>24</v>
      </c>
      <c r="R149" s="91" t="str">
        <f>IF(P149="","",IF(P149&lt;=$P$1,B149,""))</f>
        <v/>
      </c>
    </row>
    <row r="150" spans="1:18" x14ac:dyDescent="0.25">
      <c r="A150" s="16" t="s">
        <v>154</v>
      </c>
      <c r="B150" s="58">
        <v>23</v>
      </c>
      <c r="P150" s="91">
        <f>IF(ISNUMBER(RANK(B150,$B$2:$B$201)),RANK(B150,$B$2:$B$201),"")</f>
        <v>151</v>
      </c>
      <c r="Q150" s="91">
        <f>IF(P150="","",IF(P150&gt;=$P$1,B150,""))</f>
        <v>23</v>
      </c>
      <c r="R150" s="91" t="str">
        <f>IF(P150="","",IF(P150&lt;=$P$1,B150,""))</f>
        <v/>
      </c>
    </row>
    <row r="151" spans="1:18" x14ac:dyDescent="0.25">
      <c r="A151" s="16" t="s">
        <v>155</v>
      </c>
      <c r="B151" s="58">
        <v>19</v>
      </c>
      <c r="P151" s="91">
        <f>IF(ISNUMBER(RANK(B151,$B$2:$B$201)),RANK(B151,$B$2:$B$201),"")</f>
        <v>179</v>
      </c>
      <c r="Q151" s="91">
        <f>IF(P151="","",IF(P151&gt;=$P$1,B151,""))</f>
        <v>19</v>
      </c>
      <c r="R151" s="91" t="str">
        <f>IF(P151="","",IF(P151&lt;=$P$1,B151,""))</f>
        <v/>
      </c>
    </row>
    <row r="152" spans="1:18" x14ac:dyDescent="0.25">
      <c r="A152" s="16" t="s">
        <v>156</v>
      </c>
      <c r="B152" s="58">
        <v>28</v>
      </c>
      <c r="P152" s="91">
        <f>IF(ISNUMBER(RANK(B152,$B$2:$B$201)),RANK(B152,$B$2:$B$201),"")</f>
        <v>65</v>
      </c>
      <c r="Q152" s="91" t="str">
        <f>IF(P152="","",IF(P152&gt;=$P$1,B152,""))</f>
        <v/>
      </c>
      <c r="R152" s="91">
        <f>IF(P152="","",IF(P152&lt;=$P$1,B152,""))</f>
        <v>28</v>
      </c>
    </row>
    <row r="153" spans="1:18" x14ac:dyDescent="0.25">
      <c r="A153" s="16" t="s">
        <v>157</v>
      </c>
      <c r="B153" s="58">
        <v>28</v>
      </c>
      <c r="P153" s="91">
        <f>IF(ISNUMBER(RANK(B153,$B$2:$B$201)),RANK(B153,$B$2:$B$201),"")</f>
        <v>65</v>
      </c>
      <c r="Q153" s="91" t="str">
        <f>IF(P153="","",IF(P153&gt;=$P$1,B153,""))</f>
        <v/>
      </c>
      <c r="R153" s="91">
        <f>IF(P153="","",IF(P153&lt;=$P$1,B153,""))</f>
        <v>28</v>
      </c>
    </row>
    <row r="154" spans="1:18" x14ac:dyDescent="0.25">
      <c r="A154" s="16" t="s">
        <v>158</v>
      </c>
      <c r="B154" s="58">
        <v>24</v>
      </c>
      <c r="P154" s="91">
        <f>IF(ISNUMBER(RANK(B154,$B$2:$B$201)),RANK(B154,$B$2:$B$201),"")</f>
        <v>137</v>
      </c>
      <c r="Q154" s="91">
        <f>IF(P154="","",IF(P154&gt;=$P$1,B154,""))</f>
        <v>24</v>
      </c>
      <c r="R154" s="91" t="str">
        <f>IF(P154="","",IF(P154&lt;=$P$1,B154,""))</f>
        <v/>
      </c>
    </row>
    <row r="155" spans="1:18" x14ac:dyDescent="0.25">
      <c r="A155" s="16" t="s">
        <v>159</v>
      </c>
      <c r="B155" s="58">
        <v>26</v>
      </c>
      <c r="P155" s="91">
        <f>IF(ISNUMBER(RANK(B155,$B$2:$B$201)),RANK(B155,$B$2:$B$201),"")</f>
        <v>92</v>
      </c>
      <c r="Q155" s="91" t="str">
        <f>IF(P155="","",IF(P155&gt;=$P$1,B155,""))</f>
        <v/>
      </c>
      <c r="R155" s="91">
        <f>IF(P155="","",IF(P155&lt;=$P$1,B155,""))</f>
        <v>26</v>
      </c>
    </row>
    <row r="156" spans="1:18" x14ac:dyDescent="0.25">
      <c r="A156" s="16" t="s">
        <v>160</v>
      </c>
      <c r="B156" s="58">
        <v>26</v>
      </c>
      <c r="P156" s="91">
        <f>IF(ISNUMBER(RANK(B156,$B$2:$B$201)),RANK(B156,$B$2:$B$201),"")</f>
        <v>92</v>
      </c>
      <c r="Q156" s="91" t="str">
        <f>IF(P156="","",IF(P156&gt;=$P$1,B156,""))</f>
        <v/>
      </c>
      <c r="R156" s="91">
        <f>IF(P156="","",IF(P156&lt;=$P$1,B156,""))</f>
        <v>26</v>
      </c>
    </row>
    <row r="157" spans="1:18" x14ac:dyDescent="0.25">
      <c r="A157" s="16" t="s">
        <v>161</v>
      </c>
      <c r="B157" s="58">
        <v>33</v>
      </c>
      <c r="P157" s="91">
        <f>IF(ISNUMBER(RANK(B157,$B$2:$B$201)),RANK(B157,$B$2:$B$201),"")</f>
        <v>20</v>
      </c>
      <c r="Q157" s="91" t="str">
        <f>IF(P157="","",IF(P157&gt;=$P$1,B157,""))</f>
        <v/>
      </c>
      <c r="R157" s="91">
        <f>IF(P157="","",IF(P157&lt;=$P$1,B157,""))</f>
        <v>33</v>
      </c>
    </row>
    <row r="158" spans="1:18" x14ac:dyDescent="0.25">
      <c r="A158" s="16" t="s">
        <v>162</v>
      </c>
      <c r="B158" s="58">
        <v>21</v>
      </c>
      <c r="P158" s="91">
        <f>IF(ISNUMBER(RANK(B158,$B$2:$B$201)),RANK(B158,$B$2:$B$201),"")</f>
        <v>166</v>
      </c>
      <c r="Q158" s="91">
        <f>IF(P158="","",IF(P158&gt;=$P$1,B158,""))</f>
        <v>21</v>
      </c>
      <c r="R158" s="91" t="str">
        <f>IF(P158="","",IF(P158&lt;=$P$1,B158,""))</f>
        <v/>
      </c>
    </row>
    <row r="159" spans="1:18" x14ac:dyDescent="0.25">
      <c r="A159" s="16" t="s">
        <v>163</v>
      </c>
      <c r="B159" s="58">
        <v>26</v>
      </c>
      <c r="P159" s="91">
        <f>IF(ISNUMBER(RANK(B159,$B$2:$B$201)),RANK(B159,$B$2:$B$201),"")</f>
        <v>92</v>
      </c>
      <c r="Q159" s="91" t="str">
        <f>IF(P159="","",IF(P159&gt;=$P$1,B159,""))</f>
        <v/>
      </c>
      <c r="R159" s="91">
        <f>IF(P159="","",IF(P159&lt;=$P$1,B159,""))</f>
        <v>26</v>
      </c>
    </row>
    <row r="160" spans="1:18" x14ac:dyDescent="0.25">
      <c r="A160" s="16" t="s">
        <v>164</v>
      </c>
      <c r="B160" s="58">
        <v>18</v>
      </c>
      <c r="P160" s="91">
        <f>IF(ISNUMBER(RANK(B160,$B$2:$B$201)),RANK(B160,$B$2:$B$201),"")</f>
        <v>189</v>
      </c>
      <c r="Q160" s="91">
        <f>IF(P160="","",IF(P160&gt;=$P$1,B160,""))</f>
        <v>18</v>
      </c>
      <c r="R160" s="91" t="str">
        <f>IF(P160="","",IF(P160&lt;=$P$1,B160,""))</f>
        <v/>
      </c>
    </row>
    <row r="161" spans="1:18" x14ac:dyDescent="0.25">
      <c r="A161" s="16" t="s">
        <v>165</v>
      </c>
      <c r="B161" s="58">
        <v>22</v>
      </c>
      <c r="P161" s="91">
        <f>IF(ISNUMBER(RANK(B161,$B$2:$B$201)),RANK(B161,$B$2:$B$201),"")</f>
        <v>160</v>
      </c>
      <c r="Q161" s="91">
        <f>IF(P161="","",IF(P161&gt;=$P$1,B161,""))</f>
        <v>22</v>
      </c>
      <c r="R161" s="91" t="str">
        <f>IF(P161="","",IF(P161&lt;=$P$1,B161,""))</f>
        <v/>
      </c>
    </row>
    <row r="162" spans="1:18" x14ac:dyDescent="0.25">
      <c r="A162" s="16" t="s">
        <v>166</v>
      </c>
      <c r="B162" s="58">
        <v>19</v>
      </c>
      <c r="P162" s="91">
        <f>IF(ISNUMBER(RANK(B162,$B$2:$B$201)),RANK(B162,$B$2:$B$201),"")</f>
        <v>179</v>
      </c>
      <c r="Q162" s="91">
        <f>IF(P162="","",IF(P162&gt;=$P$1,B162,""))</f>
        <v>19</v>
      </c>
      <c r="R162" s="91" t="str">
        <f>IF(P162="","",IF(P162&lt;=$P$1,B162,""))</f>
        <v/>
      </c>
    </row>
    <row r="163" spans="1:18" x14ac:dyDescent="0.25">
      <c r="A163" s="16" t="s">
        <v>167</v>
      </c>
      <c r="B163" s="58">
        <v>21</v>
      </c>
      <c r="P163" s="91">
        <f>IF(ISNUMBER(RANK(B163,$B$2:$B$201)),RANK(B163,$B$2:$B$201),"")</f>
        <v>166</v>
      </c>
      <c r="Q163" s="91">
        <f>IF(P163="","",IF(P163&gt;=$P$1,B163,""))</f>
        <v>21</v>
      </c>
      <c r="R163" s="91" t="str">
        <f>IF(P163="","",IF(P163&lt;=$P$1,B163,""))</f>
        <v/>
      </c>
    </row>
    <row r="164" spans="1:18" x14ac:dyDescent="0.25">
      <c r="A164" s="16" t="s">
        <v>168</v>
      </c>
      <c r="B164" s="58">
        <v>19</v>
      </c>
      <c r="P164" s="91">
        <f>IF(ISNUMBER(RANK(B164,$B$2:$B$201)),RANK(B164,$B$2:$B$201),"")</f>
        <v>179</v>
      </c>
      <c r="Q164" s="91">
        <f>IF(P164="","",IF(P164&gt;=$P$1,B164,""))</f>
        <v>19</v>
      </c>
      <c r="R164" s="91" t="str">
        <f>IF(P164="","",IF(P164&lt;=$P$1,B164,""))</f>
        <v/>
      </c>
    </row>
    <row r="165" spans="1:18" x14ac:dyDescent="0.25">
      <c r="A165" s="16" t="s">
        <v>169</v>
      </c>
      <c r="B165" s="58">
        <v>20</v>
      </c>
      <c r="P165" s="91">
        <f>IF(ISNUMBER(RANK(B165,$B$2:$B$201)),RANK(B165,$B$2:$B$201),"")</f>
        <v>174</v>
      </c>
      <c r="Q165" s="91">
        <f>IF(P165="","",IF(P165&gt;=$P$1,B165,""))</f>
        <v>20</v>
      </c>
      <c r="R165" s="91" t="str">
        <f>IF(P165="","",IF(P165&lt;=$P$1,B165,""))</f>
        <v/>
      </c>
    </row>
    <row r="166" spans="1:18" x14ac:dyDescent="0.25">
      <c r="A166" s="16" t="s">
        <v>170</v>
      </c>
      <c r="B166" s="58">
        <v>19</v>
      </c>
      <c r="P166" s="91">
        <f>IF(ISNUMBER(RANK(B166,$B$2:$B$201)),RANK(B166,$B$2:$B$201),"")</f>
        <v>179</v>
      </c>
      <c r="Q166" s="91">
        <f>IF(P166="","",IF(P166&gt;=$P$1,B166,""))</f>
        <v>19</v>
      </c>
      <c r="R166" s="91" t="str">
        <f>IF(P166="","",IF(P166&lt;=$P$1,B166,""))</f>
        <v/>
      </c>
    </row>
    <row r="167" spans="1:18" x14ac:dyDescent="0.25">
      <c r="A167" s="16" t="s">
        <v>171</v>
      </c>
      <c r="B167" s="58">
        <v>25</v>
      </c>
      <c r="P167" s="91">
        <f>IF(ISNUMBER(RANK(B167,$B$2:$B$201)),RANK(B167,$B$2:$B$201),"")</f>
        <v>120</v>
      </c>
      <c r="Q167" s="91">
        <f>IF(P167="","",IF(P167&gt;=$P$1,B167,""))</f>
        <v>25</v>
      </c>
      <c r="R167" s="91" t="str">
        <f>IF(P167="","",IF(P167&lt;=$P$1,B167,""))</f>
        <v/>
      </c>
    </row>
    <row r="168" spans="1:18" x14ac:dyDescent="0.25">
      <c r="A168" s="16" t="s">
        <v>172</v>
      </c>
      <c r="B168" s="58">
        <v>12</v>
      </c>
      <c r="P168" s="91">
        <f>IF(ISNUMBER(RANK(B168,$B$2:$B$201)),RANK(B168,$B$2:$B$201),"")</f>
        <v>200</v>
      </c>
      <c r="Q168" s="91">
        <f>IF(P168="","",IF(P168&gt;=$P$1,B168,""))</f>
        <v>12</v>
      </c>
      <c r="R168" s="91" t="str">
        <f>IF(P168="","",IF(P168&lt;=$P$1,B168,""))</f>
        <v/>
      </c>
    </row>
    <row r="169" spans="1:18" x14ac:dyDescent="0.25">
      <c r="A169" s="16" t="s">
        <v>173</v>
      </c>
      <c r="B169" s="58">
        <v>19</v>
      </c>
      <c r="P169" s="91">
        <f>IF(ISNUMBER(RANK(B169,$B$2:$B$201)),RANK(B169,$B$2:$B$201),"")</f>
        <v>179</v>
      </c>
      <c r="Q169" s="91">
        <f>IF(P169="","",IF(P169&gt;=$P$1,B169,""))</f>
        <v>19</v>
      </c>
      <c r="R169" s="91" t="str">
        <f>IF(P169="","",IF(P169&lt;=$P$1,B169,""))</f>
        <v/>
      </c>
    </row>
    <row r="170" spans="1:18" x14ac:dyDescent="0.25">
      <c r="A170" s="16" t="s">
        <v>174</v>
      </c>
      <c r="B170" s="58">
        <v>19</v>
      </c>
      <c r="P170" s="91">
        <f>IF(ISNUMBER(RANK(B170,$B$2:$B$201)),RANK(B170,$B$2:$B$201),"")</f>
        <v>179</v>
      </c>
      <c r="Q170" s="91">
        <f>IF(P170="","",IF(P170&gt;=$P$1,B170,""))</f>
        <v>19</v>
      </c>
      <c r="R170" s="91" t="str">
        <f>IF(P170="","",IF(P170&lt;=$P$1,B170,""))</f>
        <v/>
      </c>
    </row>
    <row r="171" spans="1:18" x14ac:dyDescent="0.25">
      <c r="A171" s="16" t="s">
        <v>175</v>
      </c>
      <c r="B171" s="58">
        <v>21</v>
      </c>
      <c r="P171" s="91">
        <f>IF(ISNUMBER(RANK(B171,$B$2:$B$201)),RANK(B171,$B$2:$B$201),"")</f>
        <v>166</v>
      </c>
      <c r="Q171" s="91">
        <f>IF(P171="","",IF(P171&gt;=$P$1,B171,""))</f>
        <v>21</v>
      </c>
      <c r="R171" s="91" t="str">
        <f>IF(P171="","",IF(P171&lt;=$P$1,B171,""))</f>
        <v/>
      </c>
    </row>
    <row r="172" spans="1:18" x14ac:dyDescent="0.25">
      <c r="A172" s="16" t="s">
        <v>176</v>
      </c>
      <c r="B172" s="58">
        <v>17</v>
      </c>
      <c r="P172" s="91">
        <f>IF(ISNUMBER(RANK(B172,$B$2:$B$201)),RANK(B172,$B$2:$B$201),"")</f>
        <v>194</v>
      </c>
      <c r="Q172" s="91">
        <f>IF(P172="","",IF(P172&gt;=$P$1,B172,""))</f>
        <v>17</v>
      </c>
      <c r="R172" s="91" t="str">
        <f>IF(P172="","",IF(P172&lt;=$P$1,B172,""))</f>
        <v/>
      </c>
    </row>
    <row r="173" spans="1:18" x14ac:dyDescent="0.25">
      <c r="A173" s="16" t="s">
        <v>177</v>
      </c>
      <c r="B173" s="58">
        <v>24</v>
      </c>
      <c r="P173" s="91">
        <f>IF(ISNUMBER(RANK(B173,$B$2:$B$201)),RANK(B173,$B$2:$B$201),"")</f>
        <v>137</v>
      </c>
      <c r="Q173" s="91">
        <f>IF(P173="","",IF(P173&gt;=$P$1,B173,""))</f>
        <v>24</v>
      </c>
      <c r="R173" s="91" t="str">
        <f>IF(P173="","",IF(P173&lt;=$P$1,B173,""))</f>
        <v/>
      </c>
    </row>
    <row r="174" spans="1:18" x14ac:dyDescent="0.25">
      <c r="A174" s="16" t="s">
        <v>178</v>
      </c>
      <c r="B174" s="58">
        <v>18</v>
      </c>
      <c r="P174" s="91">
        <f>IF(ISNUMBER(RANK(B174,$B$2:$B$201)),RANK(B174,$B$2:$B$201),"")</f>
        <v>189</v>
      </c>
      <c r="Q174" s="91">
        <f>IF(P174="","",IF(P174&gt;=$P$1,B174,""))</f>
        <v>18</v>
      </c>
      <c r="R174" s="91" t="str">
        <f>IF(P174="","",IF(P174&lt;=$P$1,B174,""))</f>
        <v/>
      </c>
    </row>
    <row r="175" spans="1:18" x14ac:dyDescent="0.25">
      <c r="A175" s="16" t="s">
        <v>179</v>
      </c>
      <c r="B175" s="58">
        <v>14</v>
      </c>
      <c r="P175" s="91">
        <f>IF(ISNUMBER(RANK(B175,$B$2:$B$201)),RANK(B175,$B$2:$B$201),"")</f>
        <v>199</v>
      </c>
      <c r="Q175" s="91">
        <f>IF(P175="","",IF(P175&gt;=$P$1,B175,""))</f>
        <v>14</v>
      </c>
      <c r="R175" s="91" t="str">
        <f>IF(P175="","",IF(P175&lt;=$P$1,B175,""))</f>
        <v/>
      </c>
    </row>
    <row r="176" spans="1:18" x14ac:dyDescent="0.25">
      <c r="A176" s="16" t="s">
        <v>180</v>
      </c>
      <c r="B176" s="58">
        <v>17</v>
      </c>
      <c r="P176" s="91">
        <f>IF(ISNUMBER(RANK(B176,$B$2:$B$201)),RANK(B176,$B$2:$B$201),"")</f>
        <v>194</v>
      </c>
      <c r="Q176" s="91">
        <f>IF(P176="","",IF(P176&gt;=$P$1,B176,""))</f>
        <v>17</v>
      </c>
      <c r="R176" s="91" t="str">
        <f>IF(P176="","",IF(P176&lt;=$P$1,B176,""))</f>
        <v/>
      </c>
    </row>
    <row r="177" spans="1:18" x14ac:dyDescent="0.25">
      <c r="A177" s="16" t="s">
        <v>181</v>
      </c>
      <c r="B177" s="58">
        <v>21</v>
      </c>
      <c r="P177" s="91">
        <f>IF(ISNUMBER(RANK(B177,$B$2:$B$201)),RANK(B177,$B$2:$B$201),"")</f>
        <v>166</v>
      </c>
      <c r="Q177" s="91">
        <f>IF(P177="","",IF(P177&gt;=$P$1,B177,""))</f>
        <v>21</v>
      </c>
      <c r="R177" s="91" t="str">
        <f>IF(P177="","",IF(P177&lt;=$P$1,B177,""))</f>
        <v/>
      </c>
    </row>
    <row r="178" spans="1:18" x14ac:dyDescent="0.25">
      <c r="A178" s="16" t="s">
        <v>182</v>
      </c>
      <c r="B178" s="58">
        <v>21</v>
      </c>
      <c r="P178" s="91">
        <f>IF(ISNUMBER(RANK(B178,$B$2:$B$201)),RANK(B178,$B$2:$B$201),"")</f>
        <v>166</v>
      </c>
      <c r="Q178" s="91">
        <f>IF(P178="","",IF(P178&gt;=$P$1,B178,""))</f>
        <v>21</v>
      </c>
      <c r="R178" s="91" t="str">
        <f>IF(P178="","",IF(P178&lt;=$P$1,B178,""))</f>
        <v/>
      </c>
    </row>
    <row r="179" spans="1:18" x14ac:dyDescent="0.25">
      <c r="A179" s="16" t="s">
        <v>183</v>
      </c>
      <c r="B179" s="58">
        <v>19</v>
      </c>
      <c r="P179" s="91">
        <f>IF(ISNUMBER(RANK(B179,$B$2:$B$201)),RANK(B179,$B$2:$B$201),"")</f>
        <v>179</v>
      </c>
      <c r="Q179" s="91">
        <f>IF(P179="","",IF(P179&gt;=$P$1,B179,""))</f>
        <v>19</v>
      </c>
      <c r="R179" s="91" t="str">
        <f>IF(P179="","",IF(P179&lt;=$P$1,B179,""))</f>
        <v/>
      </c>
    </row>
    <row r="180" spans="1:18" x14ac:dyDescent="0.25">
      <c r="A180" s="16" t="s">
        <v>184</v>
      </c>
      <c r="B180" s="58">
        <v>21</v>
      </c>
      <c r="P180" s="91">
        <f>IF(ISNUMBER(RANK(B180,$B$2:$B$201)),RANK(B180,$B$2:$B$201),"")</f>
        <v>166</v>
      </c>
      <c r="Q180" s="91">
        <f>IF(P180="","",IF(P180&gt;=$P$1,B180,""))</f>
        <v>21</v>
      </c>
      <c r="R180" s="91" t="str">
        <f>IF(P180="","",IF(P180&lt;=$P$1,B180,""))</f>
        <v/>
      </c>
    </row>
    <row r="181" spans="1:18" x14ac:dyDescent="0.25">
      <c r="A181" s="16" t="s">
        <v>185</v>
      </c>
      <c r="B181" s="58">
        <v>20</v>
      </c>
      <c r="P181" s="91">
        <f>IF(ISNUMBER(RANK(B181,$B$2:$B$201)),RANK(B181,$B$2:$B$201),"")</f>
        <v>174</v>
      </c>
      <c r="Q181" s="91">
        <f>IF(P181="","",IF(P181&gt;=$P$1,B181,""))</f>
        <v>20</v>
      </c>
      <c r="R181" s="91" t="str">
        <f>IF(P181="","",IF(P181&lt;=$P$1,B181,""))</f>
        <v/>
      </c>
    </row>
    <row r="182" spans="1:18" x14ac:dyDescent="0.25">
      <c r="A182" s="16" t="s">
        <v>186</v>
      </c>
      <c r="B182" s="58">
        <v>26</v>
      </c>
      <c r="P182" s="91">
        <f>IF(ISNUMBER(RANK(B182,$B$2:$B$201)),RANK(B182,$B$2:$B$201),"")</f>
        <v>92</v>
      </c>
      <c r="Q182" s="91" t="str">
        <f>IF(P182="","",IF(P182&gt;=$P$1,B182,""))</f>
        <v/>
      </c>
      <c r="R182" s="91">
        <f>IF(P182="","",IF(P182&lt;=$P$1,B182,""))</f>
        <v>26</v>
      </c>
    </row>
    <row r="183" spans="1:18" x14ac:dyDescent="0.25">
      <c r="A183" s="16" t="s">
        <v>187</v>
      </c>
      <c r="B183" s="58">
        <v>18</v>
      </c>
      <c r="P183" s="91">
        <f>IF(ISNUMBER(RANK(B183,$B$2:$B$201)),RANK(B183,$B$2:$B$201),"")</f>
        <v>189</v>
      </c>
      <c r="Q183" s="91">
        <f>IF(P183="","",IF(P183&gt;=$P$1,B183,""))</f>
        <v>18</v>
      </c>
      <c r="R183" s="91" t="str">
        <f>IF(P183="","",IF(P183&lt;=$P$1,B183,""))</f>
        <v/>
      </c>
    </row>
    <row r="184" spans="1:18" x14ac:dyDescent="0.25">
      <c r="A184" s="16" t="s">
        <v>188</v>
      </c>
      <c r="B184" s="58">
        <v>26</v>
      </c>
      <c r="P184" s="91">
        <f>IF(ISNUMBER(RANK(B184,$B$2:$B$201)),RANK(B184,$B$2:$B$201),"")</f>
        <v>92</v>
      </c>
      <c r="Q184" s="91" t="str">
        <f>IF(P184="","",IF(P184&gt;=$P$1,B184,""))</f>
        <v/>
      </c>
      <c r="R184" s="91">
        <f>IF(P184="","",IF(P184&lt;=$P$1,B184,""))</f>
        <v>26</v>
      </c>
    </row>
    <row r="185" spans="1:18" x14ac:dyDescent="0.25">
      <c r="A185" s="16" t="s">
        <v>189</v>
      </c>
      <c r="B185" s="58">
        <v>22</v>
      </c>
      <c r="P185" s="91">
        <f>IF(ISNUMBER(RANK(B185,$B$2:$B$201)),RANK(B185,$B$2:$B$201),"")</f>
        <v>160</v>
      </c>
      <c r="Q185" s="91">
        <f>IF(P185="","",IF(P185&gt;=$P$1,B185,""))</f>
        <v>22</v>
      </c>
      <c r="R185" s="91" t="str">
        <f>IF(P185="","",IF(P185&lt;=$P$1,B185,""))</f>
        <v/>
      </c>
    </row>
    <row r="186" spans="1:18" x14ac:dyDescent="0.25">
      <c r="A186" s="16" t="s">
        <v>190</v>
      </c>
      <c r="B186" s="58">
        <v>21</v>
      </c>
      <c r="P186" s="91">
        <f>IF(ISNUMBER(RANK(B186,$B$2:$B$201)),RANK(B186,$B$2:$B$201),"")</f>
        <v>166</v>
      </c>
      <c r="Q186" s="91">
        <f>IF(P186="","",IF(P186&gt;=$P$1,B186,""))</f>
        <v>21</v>
      </c>
      <c r="R186" s="91" t="str">
        <f>IF(P186="","",IF(P186&lt;=$P$1,B186,""))</f>
        <v/>
      </c>
    </row>
    <row r="187" spans="1:18" x14ac:dyDescent="0.25">
      <c r="A187" s="16" t="s">
        <v>191</v>
      </c>
      <c r="B187" s="58">
        <v>24</v>
      </c>
      <c r="P187" s="91">
        <f>IF(ISNUMBER(RANK(B187,$B$2:$B$201)),RANK(B187,$B$2:$B$201),"")</f>
        <v>137</v>
      </c>
      <c r="Q187" s="91">
        <f>IF(P187="","",IF(P187&gt;=$P$1,B187,""))</f>
        <v>24</v>
      </c>
      <c r="R187" s="91" t="str">
        <f>IF(P187="","",IF(P187&lt;=$P$1,B187,""))</f>
        <v/>
      </c>
    </row>
    <row r="188" spans="1:18" x14ac:dyDescent="0.25">
      <c r="A188" s="16" t="s">
        <v>192</v>
      </c>
      <c r="B188" s="58">
        <v>27</v>
      </c>
      <c r="P188" s="91">
        <f>IF(ISNUMBER(RANK(B188,$B$2:$B$201)),RANK(B188,$B$2:$B$201),"")</f>
        <v>82</v>
      </c>
      <c r="Q188" s="91" t="str">
        <f>IF(P188="","",IF(P188&gt;=$P$1,B188,""))</f>
        <v/>
      </c>
      <c r="R188" s="91">
        <f>IF(P188="","",IF(P188&lt;=$P$1,B188,""))</f>
        <v>27</v>
      </c>
    </row>
    <row r="189" spans="1:18" x14ac:dyDescent="0.25">
      <c r="A189" s="16" t="s">
        <v>193</v>
      </c>
      <c r="B189" s="58">
        <v>21</v>
      </c>
      <c r="P189" s="91">
        <f>IF(ISNUMBER(RANK(B189,$B$2:$B$201)),RANK(B189,$B$2:$B$201),"")</f>
        <v>166</v>
      </c>
      <c r="Q189" s="91">
        <f>IF(P189="","",IF(P189&gt;=$P$1,B189,""))</f>
        <v>21</v>
      </c>
      <c r="R189" s="91" t="str">
        <f>IF(P189="","",IF(P189&lt;=$P$1,B189,""))</f>
        <v/>
      </c>
    </row>
    <row r="190" spans="1:18" x14ac:dyDescent="0.25">
      <c r="A190" s="16" t="s">
        <v>194</v>
      </c>
      <c r="B190" s="58">
        <v>26</v>
      </c>
      <c r="P190" s="91">
        <f>IF(ISNUMBER(RANK(B190,$B$2:$B$201)),RANK(B190,$B$2:$B$201),"")</f>
        <v>92</v>
      </c>
      <c r="Q190" s="91" t="str">
        <f>IF(P190="","",IF(P190&gt;=$P$1,B190,""))</f>
        <v/>
      </c>
      <c r="R190" s="91">
        <f>IF(P190="","",IF(P190&lt;=$P$1,B190,""))</f>
        <v>26</v>
      </c>
    </row>
    <row r="191" spans="1:18" x14ac:dyDescent="0.25">
      <c r="A191" s="16" t="s">
        <v>195</v>
      </c>
      <c r="B191" s="58">
        <v>30</v>
      </c>
      <c r="P191" s="91">
        <f>IF(ISNUMBER(RANK(B191,$B$2:$B$201)),RANK(B191,$B$2:$B$201),"")</f>
        <v>36</v>
      </c>
      <c r="Q191" s="91" t="str">
        <f>IF(P191="","",IF(P191&gt;=$P$1,B191,""))</f>
        <v/>
      </c>
      <c r="R191" s="91">
        <f>IF(P191="","",IF(P191&lt;=$P$1,B191,""))</f>
        <v>30</v>
      </c>
    </row>
    <row r="192" spans="1:18" x14ac:dyDescent="0.25">
      <c r="A192" s="16" t="s">
        <v>196</v>
      </c>
      <c r="B192" s="58">
        <v>19</v>
      </c>
      <c r="P192" s="91">
        <f>IF(ISNUMBER(RANK(B192,$B$2:$B$201)),RANK(B192,$B$2:$B$201),"")</f>
        <v>179</v>
      </c>
      <c r="Q192" s="91">
        <f>IF(P192="","",IF(P192&gt;=$P$1,B192,""))</f>
        <v>19</v>
      </c>
      <c r="R192" s="91" t="str">
        <f>IF(P192="","",IF(P192&lt;=$P$1,B192,""))</f>
        <v/>
      </c>
    </row>
    <row r="193" spans="1:18" x14ac:dyDescent="0.25">
      <c r="A193" s="16" t="s">
        <v>197</v>
      </c>
      <c r="B193" s="58">
        <v>33</v>
      </c>
      <c r="P193" s="91">
        <f>IF(ISNUMBER(RANK(B193,$B$2:$B$201)),RANK(B193,$B$2:$B$201),"")</f>
        <v>20</v>
      </c>
      <c r="Q193" s="91" t="str">
        <f>IF(P193="","",IF(P193&gt;=$P$1,B193,""))</f>
        <v/>
      </c>
      <c r="R193" s="91">
        <f>IF(P193="","",IF(P193&lt;=$P$1,B193,""))</f>
        <v>33</v>
      </c>
    </row>
    <row r="194" spans="1:18" x14ac:dyDescent="0.25">
      <c r="A194" s="16" t="s">
        <v>198</v>
      </c>
      <c r="B194" s="58">
        <v>24</v>
      </c>
      <c r="P194" s="91">
        <f>IF(ISNUMBER(RANK(B194,$B$2:$B$201)),RANK(B194,$B$2:$B$201),"")</f>
        <v>137</v>
      </c>
      <c r="Q194" s="91">
        <f>IF(P194="","",IF(P194&gt;=$P$1,B194,""))</f>
        <v>24</v>
      </c>
      <c r="R194" s="91" t="str">
        <f>IF(P194="","",IF(P194&lt;=$P$1,B194,""))</f>
        <v/>
      </c>
    </row>
    <row r="195" spans="1:18" x14ac:dyDescent="0.25">
      <c r="A195" s="16" t="s">
        <v>199</v>
      </c>
      <c r="B195" s="58">
        <v>25</v>
      </c>
      <c r="P195" s="91">
        <f>IF(ISNUMBER(RANK(B195,$B$2:$B$201)),RANK(B195,$B$2:$B$201),"")</f>
        <v>120</v>
      </c>
      <c r="Q195" s="91">
        <f>IF(P195="","",IF(P195&gt;=$P$1,B195,""))</f>
        <v>25</v>
      </c>
      <c r="R195" s="91" t="str">
        <f>IF(P195="","",IF(P195&lt;=$P$1,B195,""))</f>
        <v/>
      </c>
    </row>
    <row r="196" spans="1:18" x14ac:dyDescent="0.25">
      <c r="A196" s="16" t="s">
        <v>200</v>
      </c>
      <c r="B196" s="58">
        <v>27</v>
      </c>
      <c r="P196" s="91">
        <f>IF(ISNUMBER(RANK(B196,$B$2:$B$201)),RANK(B196,$B$2:$B$201),"")</f>
        <v>82</v>
      </c>
      <c r="Q196" s="91" t="str">
        <f>IF(P196="","",IF(P196&gt;=$P$1,B196,""))</f>
        <v/>
      </c>
      <c r="R196" s="91">
        <f>IF(P196="","",IF(P196&lt;=$P$1,B196,""))</f>
        <v>27</v>
      </c>
    </row>
    <row r="197" spans="1:18" x14ac:dyDescent="0.25">
      <c r="A197" s="16" t="s">
        <v>201</v>
      </c>
      <c r="B197" s="58">
        <v>26</v>
      </c>
      <c r="P197" s="91">
        <f>IF(ISNUMBER(RANK(B197,$B$2:$B$201)),RANK(B197,$B$2:$B$201),"")</f>
        <v>92</v>
      </c>
      <c r="Q197" s="91" t="str">
        <f>IF(P197="","",IF(P197&gt;=$P$1,B197,""))</f>
        <v/>
      </c>
      <c r="R197" s="91">
        <f>IF(P197="","",IF(P197&lt;=$P$1,B197,""))</f>
        <v>26</v>
      </c>
    </row>
    <row r="198" spans="1:18" x14ac:dyDescent="0.25">
      <c r="A198" s="16" t="s">
        <v>202</v>
      </c>
      <c r="B198" s="58">
        <v>29</v>
      </c>
      <c r="P198" s="91">
        <f>IF(ISNUMBER(RANK(B198,$B$2:$B$201)),RANK(B198,$B$2:$B$201),"")</f>
        <v>44</v>
      </c>
      <c r="Q198" s="91" t="str">
        <f>IF(P198="","",IF(P198&gt;=$P$1,B198,""))</f>
        <v/>
      </c>
      <c r="R198" s="91">
        <f>IF(P198="","",IF(P198&lt;=$P$1,B198,""))</f>
        <v>29</v>
      </c>
    </row>
    <row r="199" spans="1:18" x14ac:dyDescent="0.25">
      <c r="A199" s="16" t="s">
        <v>203</v>
      </c>
      <c r="B199" s="58">
        <v>34</v>
      </c>
      <c r="P199" s="91">
        <f>IF(ISNUMBER(RANK(B199,$B$2:$B$201)),RANK(B199,$B$2:$B$201),"")</f>
        <v>15</v>
      </c>
      <c r="Q199" s="91" t="str">
        <f>IF(P199="","",IF(P199&gt;=$P$1,B199,""))</f>
        <v/>
      </c>
      <c r="R199" s="91">
        <f>IF(P199="","",IF(P199&lt;=$P$1,B199,""))</f>
        <v>34</v>
      </c>
    </row>
    <row r="200" spans="1:18" x14ac:dyDescent="0.25">
      <c r="A200" s="16" t="s">
        <v>204</v>
      </c>
      <c r="B200" s="58">
        <v>29</v>
      </c>
      <c r="P200" s="91">
        <f>IF(ISNUMBER(RANK(B200,$B$2:$B$201)),RANK(B200,$B$2:$B$201),"")</f>
        <v>44</v>
      </c>
      <c r="Q200" s="91" t="str">
        <f>IF(P200="","",IF(P200&gt;=$P$1,B200,""))</f>
        <v/>
      </c>
      <c r="R200" s="91">
        <f>IF(P200="","",IF(P200&lt;=$P$1,B200,""))</f>
        <v>29</v>
      </c>
    </row>
    <row r="201" spans="1:18" ht="15.6" thickBot="1" x14ac:dyDescent="0.3">
      <c r="A201" s="14" t="s">
        <v>205</v>
      </c>
      <c r="B201" s="78">
        <v>30</v>
      </c>
      <c r="P201" s="91">
        <f>IF(ISNUMBER(RANK(B201,$B$2:$B$201)),RANK(B201,$B$2:$B$201),"")</f>
        <v>36</v>
      </c>
      <c r="Q201" s="91" t="str">
        <f>IF(P201="","",IF(P201&gt;=$P$1,B201,""))</f>
        <v/>
      </c>
      <c r="R201" s="91">
        <f>IF(P201="","",IF(P201&lt;=$P$1,B201,""))</f>
        <v>30</v>
      </c>
    </row>
  </sheetData>
  <sheetProtection password="87CD" sheet="1" objects="1" scenarios="1" formatCells="0" formatColumns="0" formatRows="0" insertColumns="0" insertRows="0" insertHyperlinks="0" sort="0"/>
  <printOptions gridLines="1" gridLinesSet="0"/>
  <pageMargins left="0.75" right="0.75" top="1" bottom="1" header="0.5" footer="0.5"/>
  <pageSetup orientation="landscape" horizontalDpi="204" verticalDpi="196" r:id="rId1"/>
  <headerFooter alignWithMargins="0">
    <oddHeader>&amp;A</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zoomScaleNormal="100" workbookViewId="0">
      <selection activeCell="D17" sqref="D17"/>
    </sheetView>
  </sheetViews>
  <sheetFormatPr defaultColWidth="9.109375" defaultRowHeight="13.2" x14ac:dyDescent="0.25"/>
  <cols>
    <col min="1" max="1" width="9.109375" style="7"/>
    <col min="2" max="2" width="10.44140625" style="7" customWidth="1"/>
    <col min="3" max="16384" width="9.109375" style="7"/>
  </cols>
  <sheetData>
    <row r="1" spans="1:5" ht="15.6" x14ac:dyDescent="0.3">
      <c r="A1" s="11" t="s">
        <v>324</v>
      </c>
      <c r="B1" s="11" t="s">
        <v>255</v>
      </c>
    </row>
    <row r="2" spans="1:5" ht="15.6" x14ac:dyDescent="0.3">
      <c r="A2" s="11"/>
      <c r="B2" s="34" t="s">
        <v>256</v>
      </c>
    </row>
    <row r="3" spans="1:5" ht="15.6" x14ac:dyDescent="0.3">
      <c r="A3" s="11"/>
      <c r="B3" s="11" t="s">
        <v>257</v>
      </c>
    </row>
    <row r="4" spans="1:5" ht="15.6" x14ac:dyDescent="0.3">
      <c r="A4" s="11"/>
      <c r="B4" s="11"/>
    </row>
    <row r="5" spans="1:5" ht="15.6" x14ac:dyDescent="0.3">
      <c r="A5" s="11"/>
      <c r="B5" s="11" t="s">
        <v>258</v>
      </c>
    </row>
    <row r="6" spans="1:5" ht="15.6" x14ac:dyDescent="0.3">
      <c r="A6" s="11"/>
      <c r="B6" s="11" t="s">
        <v>259</v>
      </c>
    </row>
    <row r="7" spans="1:5" ht="15.6" x14ac:dyDescent="0.3">
      <c r="A7" s="11"/>
      <c r="B7" s="11"/>
    </row>
    <row r="8" spans="1:5" ht="15.6" x14ac:dyDescent="0.3">
      <c r="A8" s="11" t="s">
        <v>325</v>
      </c>
      <c r="B8" s="11" t="s">
        <v>260</v>
      </c>
      <c r="C8" s="10"/>
      <c r="D8" s="10"/>
      <c r="E8" s="10"/>
    </row>
    <row r="9" spans="1:5" ht="15.6" x14ac:dyDescent="0.3">
      <c r="A9" s="10"/>
      <c r="B9" s="10" t="s">
        <v>266</v>
      </c>
      <c r="C9" s="10"/>
      <c r="D9" s="10"/>
      <c r="E9" s="10"/>
    </row>
    <row r="10" spans="1:5" ht="15.6" x14ac:dyDescent="0.3">
      <c r="A10" s="10"/>
      <c r="B10" s="10" t="s">
        <v>267</v>
      </c>
      <c r="C10" s="10"/>
      <c r="D10" s="10"/>
      <c r="E10" s="10"/>
    </row>
    <row r="11" spans="1:5" ht="15.6" x14ac:dyDescent="0.3">
      <c r="A11" s="10"/>
      <c r="B11" s="10" t="s">
        <v>268</v>
      </c>
      <c r="C11" s="10"/>
      <c r="D11" s="10"/>
      <c r="E11" s="10"/>
    </row>
    <row r="12" spans="1:5" ht="15.6" x14ac:dyDescent="0.3">
      <c r="A12" s="10"/>
      <c r="B12" s="10" t="s">
        <v>269</v>
      </c>
      <c r="C12" s="10"/>
      <c r="D12" s="10"/>
      <c r="E12" s="10"/>
    </row>
    <row r="13" spans="1:5" ht="15.6" x14ac:dyDescent="0.3">
      <c r="A13" s="9"/>
      <c r="B13" s="10"/>
      <c r="C13" s="10"/>
      <c r="D13" s="10"/>
      <c r="E13" s="10"/>
    </row>
  </sheetData>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Ch 1 &amp; Supp 1, 2 </vt:lpstr>
      <vt:lpstr>Supp 3</vt:lpstr>
      <vt:lpstr>Supp 4</vt:lpstr>
      <vt:lpstr>Supp 5</vt:lpstr>
      <vt:lpstr>Supp 6</vt:lpstr>
      <vt:lpstr>Supp 7</vt:lpstr>
      <vt:lpstr>Supp 8</vt:lpstr>
      <vt:lpstr>Supp 9</vt:lpstr>
      <vt:lpstr>Supp 10 &amp; 11</vt:lpstr>
      <vt:lpstr>'Supp 3'!Print_Area</vt:lpstr>
      <vt:lpstr>'Supp 4'!Print_Area</vt:lpstr>
      <vt:lpstr>'Supp 5'!Print_Area</vt:lpstr>
      <vt:lpstr>'Supp 6'!Print_Area</vt:lpstr>
      <vt:lpstr>'Supp 8'!Print_Area</vt:lpstr>
      <vt:lpstr>'Supp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Dr. Jim Mirabella</cp:lastModifiedBy>
  <cp:lastPrinted>2009-08-16T19:52:11Z</cp:lastPrinted>
  <dcterms:created xsi:type="dcterms:W3CDTF">2003-12-27T05:57:34Z</dcterms:created>
  <dcterms:modified xsi:type="dcterms:W3CDTF">2019-09-07T17:16:52Z</dcterms:modified>
</cp:coreProperties>
</file>