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activeTab="0"/>
  </bookViews>
  <sheets>
    <sheet name="Unit 6 Prob 1" sheetId="1" r:id="rId1"/>
    <sheet name="Unit 6 Prob 2" sheetId="2" r:id="rId2"/>
    <sheet name="Unit 6 Prob 3" sheetId="3" r:id="rId3"/>
  </sheets>
  <definedNames>
    <definedName name="_xlnm.Print_Area" localSheetId="0">'Unit 6 Prob 1'!$A$1:$G$28</definedName>
    <definedName name="_xlnm.Print_Area" localSheetId="1">'Unit 6 Prob 2'!$A$1:$H$28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G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G9" authorId="0">
      <text>
        <r>
          <rPr>
            <b/>
            <sz val="8"/>
            <rFont val="Tahoma"/>
            <family val="2"/>
          </rPr>
          <t>This is computed from the sample size minus one.</t>
        </r>
      </text>
    </comment>
    <comment ref="G8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H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9" authorId="0">
      <text>
        <r>
          <rPr>
            <b/>
            <sz val="8"/>
            <rFont val="Tahoma"/>
            <family val="2"/>
          </rPr>
          <t>This is computed from the sample size minus one.</t>
        </r>
      </text>
    </comment>
    <comment ref="H8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B32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B24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sharedStrings.xml><?xml version="1.0" encoding="utf-8"?>
<sst xmlns="http://schemas.openxmlformats.org/spreadsheetml/2006/main" count="83" uniqueCount="54">
  <si>
    <t>Level of Significance</t>
  </si>
  <si>
    <t>Observed Frequencies</t>
  </si>
  <si>
    <t>Column variable</t>
  </si>
  <si>
    <t>Calculations</t>
  </si>
  <si>
    <t>Row variable</t>
  </si>
  <si>
    <t>Total</t>
  </si>
  <si>
    <t>fo-fe</t>
  </si>
  <si>
    <t>Expected Frequencies</t>
  </si>
  <si>
    <t>(fo-fe)^2/fe</t>
  </si>
  <si>
    <t>Data</t>
  </si>
  <si>
    <t>Number of Rows</t>
  </si>
  <si>
    <t>Number of Columns</t>
  </si>
  <si>
    <t>Degrees of Freedom</t>
  </si>
  <si>
    <t>Results</t>
  </si>
  <si>
    <t>Critical Value</t>
  </si>
  <si>
    <t>Chi-Square Test Statistic</t>
  </si>
  <si>
    <t>Use the YELLOW cells to set up the Chi Square table.</t>
  </si>
  <si>
    <t>The table can handle up to 5 rows and 5 columns of values.</t>
  </si>
  <si>
    <t>If fewer rows or columns are needed, leave the excess blank.</t>
  </si>
  <si>
    <t>The BLUE table computes the expected frequencies needed to compute the chi square</t>
  </si>
  <si>
    <t xml:space="preserve">statistic.  The only values that ultimately matter to you is in the RESULTS table.  </t>
  </si>
  <si>
    <t>Chi-Square Test of Independence</t>
  </si>
  <si>
    <r>
      <t>p</t>
    </r>
    <r>
      <rPr>
        <sz val="10"/>
        <rFont val="Arial"/>
        <family val="2"/>
      </rPr>
      <t>-Value</t>
    </r>
  </si>
  <si>
    <t>This tests the null hypothesis that the row variable and column variable are independent.</t>
  </si>
  <si>
    <t>Rejecting the null implies that the two variables are related  (one is dependent on the other).</t>
  </si>
  <si>
    <t xml:space="preserve">  ©2007 DrJimMirabella.com</t>
  </si>
  <si>
    <t>Rejecting the null implies a difference in the categories / items.</t>
  </si>
  <si>
    <t>It also tests if there is a difference in the frequencies of the categories / items.</t>
  </si>
  <si>
    <t>This tests the null hypothesis that the distribution is equal across all categories.</t>
  </si>
  <si>
    <t>Chi Square</t>
  </si>
  <si>
    <t>Expected</t>
  </si>
  <si>
    <t>Observed</t>
  </si>
  <si>
    <t>Items</t>
  </si>
  <si>
    <t>Chi-Square Goodness of Fit Test (Assuming Equal Expected)</t>
  </si>
  <si>
    <t>Rejecting the null implies that the results do not fit the distribution.</t>
  </si>
  <si>
    <t>In other words, it tests if the results fit the expected distribution.</t>
  </si>
  <si>
    <t>This tests the null hypothesis that the distribution is as expected.</t>
  </si>
  <si>
    <t>% Expected</t>
  </si>
  <si>
    <t>Chi-Square Goodness of Fit Test (Assuming Unequal Expected)</t>
  </si>
  <si>
    <t>Pool</t>
  </si>
  <si>
    <t>No Pool</t>
  </si>
  <si>
    <t>Here we are testing if the sample fits the distribution of having 1/2 the homes with and 1/2 without a pool.</t>
  </si>
  <si>
    <t>The p-value of .0164 is less than .05, and so we reject the null hypothesis.</t>
  </si>
  <si>
    <t>Thus we conclude that the sample does not fit the expected distribution.</t>
  </si>
  <si>
    <t>There are significantly more homes with a pool.</t>
  </si>
  <si>
    <t>Wood</t>
  </si>
  <si>
    <t>Stucco</t>
  </si>
  <si>
    <t>Brick</t>
  </si>
  <si>
    <t>Here we are testing if the sample fits the distribution of having 30% brick, 30% stucco and 40% wood homes, as expected.</t>
  </si>
  <si>
    <t>The p-value of .0075 is less than .05, and so we reject the null hypothesis.</t>
  </si>
  <si>
    <t>There are significantly more homes than expected which are made of brick, and significantly fewer than expected made of wood.</t>
  </si>
  <si>
    <t>Here we are testing if having a pool is independent of what the house is made of.</t>
  </si>
  <si>
    <t>The p-value of .0858 is greater than .05, and so we do not reject the null hypothesis.</t>
  </si>
  <si>
    <t>There is insufficient evidence to conclude a relationship between the construction of a house and whether it has a pool.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</si>
</sst>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10"/>
      <color indexed="10"/>
      <name val="Arial"/>
      <family val="2"/>
    </font>
    <font>
      <b/>
      <sz val="12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6" applyProtection="1">
      <alignment/>
      <protection locked="0"/>
    </xf>
    <xf numFmtId="0" fontId="0" fillId="7" borderId="10" xfId="56" applyFill="1" applyBorder="1" applyProtection="1">
      <alignment/>
      <protection/>
    </xf>
    <xf numFmtId="0" fontId="0" fillId="7" borderId="11" xfId="56" applyFill="1" applyBorder="1" applyProtection="1">
      <alignment/>
      <protection/>
    </xf>
    <xf numFmtId="0" fontId="7" fillId="7" borderId="12" xfId="56" applyFont="1" applyFill="1" applyBorder="1" applyProtection="1">
      <alignment/>
      <protection/>
    </xf>
    <xf numFmtId="43" fontId="1" fillId="33" borderId="0" xfId="44" applyFont="1" applyFill="1" applyAlignment="1" applyProtection="1">
      <alignment/>
      <protection/>
    </xf>
    <xf numFmtId="43" fontId="1" fillId="33" borderId="13" xfId="44" applyFont="1" applyFill="1" applyBorder="1" applyAlignment="1" applyProtection="1">
      <alignment/>
      <protection/>
    </xf>
    <xf numFmtId="179" fontId="0" fillId="34" borderId="13" xfId="44" applyNumberFormat="1" applyFont="1" applyFill="1" applyBorder="1" applyAlignment="1" applyProtection="1">
      <alignment/>
      <protection locked="0"/>
    </xf>
    <xf numFmtId="0" fontId="0" fillId="35" borderId="0" xfId="56" applyFill="1" applyProtection="1">
      <alignment/>
      <protection locked="0"/>
    </xf>
    <xf numFmtId="0" fontId="2" fillId="33" borderId="0" xfId="56" applyFont="1" applyFill="1" applyProtection="1">
      <alignment/>
      <protection/>
    </xf>
    <xf numFmtId="165" fontId="1" fillId="33" borderId="14" xfId="56" applyNumberFormat="1" applyFont="1" applyFill="1" applyBorder="1" applyProtection="1">
      <alignment/>
      <protection/>
    </xf>
    <xf numFmtId="0" fontId="5" fillId="33" borderId="15" xfId="56" applyFont="1" applyFill="1" applyBorder="1" applyProtection="1">
      <alignment/>
      <protection/>
    </xf>
    <xf numFmtId="43" fontId="1" fillId="33" borderId="14" xfId="56" applyNumberFormat="1" applyFont="1" applyFill="1" applyBorder="1" applyProtection="1">
      <alignment/>
      <protection/>
    </xf>
    <xf numFmtId="0" fontId="0" fillId="33" borderId="15" xfId="56" applyFont="1" applyFill="1" applyBorder="1" applyProtection="1">
      <alignment/>
      <protection/>
    </xf>
    <xf numFmtId="0" fontId="1" fillId="0" borderId="0" xfId="56" applyFont="1" applyBorder="1" applyProtection="1">
      <alignment/>
      <protection locked="0"/>
    </xf>
    <xf numFmtId="179" fontId="1" fillId="33" borderId="16" xfId="56" applyNumberFormat="1" applyFont="1" applyFill="1" applyBorder="1" applyAlignment="1" applyProtection="1">
      <alignment horizontal="center"/>
      <protection/>
    </xf>
    <xf numFmtId="0" fontId="0" fillId="33" borderId="17" xfId="56" applyFont="1" applyFill="1" applyBorder="1" applyProtection="1">
      <alignment/>
      <protection/>
    </xf>
    <xf numFmtId="0" fontId="1" fillId="35" borderId="14" xfId="56" applyFont="1" applyFill="1" applyBorder="1" applyAlignment="1" applyProtection="1">
      <alignment horizontal="center"/>
      <protection locked="0"/>
    </xf>
    <xf numFmtId="0" fontId="1" fillId="0" borderId="0" xfId="56" applyFont="1" applyProtection="1">
      <alignment/>
      <protection locked="0"/>
    </xf>
    <xf numFmtId="0" fontId="1" fillId="33" borderId="18" xfId="56" applyFont="1" applyFill="1" applyBorder="1" applyAlignment="1" applyProtection="1">
      <alignment horizontal="right"/>
      <protection/>
    </xf>
    <xf numFmtId="0" fontId="1" fillId="33" borderId="19" xfId="56" applyFont="1" applyFill="1" applyBorder="1" applyAlignment="1" applyProtection="1">
      <alignment horizontal="right"/>
      <protection/>
    </xf>
    <xf numFmtId="0" fontId="1" fillId="33" borderId="18" xfId="56" applyFont="1" applyFill="1" applyBorder="1" applyProtection="1">
      <alignment/>
      <protection/>
    </xf>
    <xf numFmtId="0" fontId="1" fillId="0" borderId="0" xfId="56" applyFont="1" applyAlignment="1" applyProtection="1">
      <alignment horizontal="center"/>
      <protection locked="0"/>
    </xf>
    <xf numFmtId="0" fontId="0" fillId="33" borderId="0" xfId="56" applyFill="1" applyProtection="1">
      <alignment/>
      <protection/>
    </xf>
    <xf numFmtId="0" fontId="4" fillId="33" borderId="0" xfId="56" applyFont="1" applyFill="1" applyProtection="1">
      <alignment/>
      <protection/>
    </xf>
    <xf numFmtId="0" fontId="8" fillId="0" borderId="0" xfId="56" applyFont="1" applyProtection="1">
      <alignment/>
      <protection/>
    </xf>
    <xf numFmtId="0" fontId="9" fillId="0" borderId="0" xfId="56" applyFont="1" applyProtection="1">
      <alignment/>
      <protection/>
    </xf>
    <xf numFmtId="10" fontId="0" fillId="34" borderId="13" xfId="44" applyNumberFormat="1" applyFill="1" applyBorder="1" applyAlignment="1" applyProtection="1">
      <alignment/>
      <protection locked="0"/>
    </xf>
    <xf numFmtId="179" fontId="0" fillId="34" borderId="13" xfId="44" applyNumberFormat="1" applyFill="1" applyBorder="1" applyAlignment="1" applyProtection="1">
      <alignment/>
      <protection locked="0"/>
    </xf>
    <xf numFmtId="0" fontId="2" fillId="0" borderId="0" xfId="56" applyFont="1" applyProtection="1">
      <alignment/>
      <protection locked="0"/>
    </xf>
    <xf numFmtId="0" fontId="1" fillId="33" borderId="20" xfId="56" applyFont="1" applyFill="1" applyBorder="1" applyAlignment="1" applyProtection="1">
      <alignment horizontal="center"/>
      <protection/>
    </xf>
    <xf numFmtId="0" fontId="1" fillId="33" borderId="21" xfId="56" applyFont="1" applyFill="1" applyBorder="1" applyAlignment="1" applyProtection="1">
      <alignment horizontal="center"/>
      <protection/>
    </xf>
    <xf numFmtId="0" fontId="1" fillId="33" borderId="17" xfId="56" applyFont="1" applyFill="1" applyBorder="1" applyAlignment="1" applyProtection="1">
      <alignment horizontal="center"/>
      <protection/>
    </xf>
    <xf numFmtId="0" fontId="1" fillId="33" borderId="16" xfId="56" applyFont="1" applyFill="1" applyBorder="1" applyAlignment="1" applyProtection="1">
      <alignment horizontal="center"/>
      <protection/>
    </xf>
    <xf numFmtId="0" fontId="1" fillId="33" borderId="22" xfId="56" applyFont="1" applyFill="1" applyBorder="1" applyAlignment="1" applyProtection="1">
      <alignment horizontal="center"/>
      <protection/>
    </xf>
    <xf numFmtId="0" fontId="1" fillId="33" borderId="23" xfId="56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 locked="0"/>
    </xf>
    <xf numFmtId="0" fontId="7" fillId="7" borderId="10" xfId="56" applyFont="1" applyFill="1" applyBorder="1" applyProtection="1">
      <alignment/>
      <protection/>
    </xf>
    <xf numFmtId="0" fontId="7" fillId="7" borderId="11" xfId="56" applyFont="1" applyFill="1" applyBorder="1" applyProtection="1">
      <alignment/>
      <protection/>
    </xf>
    <xf numFmtId="0" fontId="1" fillId="33" borderId="24" xfId="56" applyFont="1" applyFill="1" applyBorder="1" applyAlignment="1" applyProtection="1">
      <alignment horizontal="center"/>
      <protection/>
    </xf>
    <xf numFmtId="0" fontId="1" fillId="33" borderId="25" xfId="56" applyFont="1" applyFill="1" applyBorder="1" applyAlignment="1" applyProtection="1">
      <alignment horizontal="center"/>
      <protection/>
    </xf>
    <xf numFmtId="165" fontId="1" fillId="33" borderId="26" xfId="56" applyNumberFormat="1" applyFont="1" applyFill="1" applyBorder="1" applyProtection="1">
      <alignment/>
      <protection/>
    </xf>
    <xf numFmtId="0" fontId="5" fillId="33" borderId="26" xfId="56" applyFont="1" applyFill="1" applyBorder="1" applyProtection="1">
      <alignment/>
      <protection/>
    </xf>
    <xf numFmtId="0" fontId="1" fillId="33" borderId="26" xfId="56" applyFont="1" applyFill="1" applyBorder="1" applyProtection="1">
      <alignment/>
      <protection/>
    </xf>
    <xf numFmtId="0" fontId="0" fillId="33" borderId="26" xfId="56" applyFont="1" applyFill="1" applyBorder="1" applyProtection="1">
      <alignment/>
      <protection/>
    </xf>
    <xf numFmtId="0" fontId="1" fillId="33" borderId="26" xfId="56" applyFont="1" applyFill="1" applyBorder="1" applyAlignment="1" applyProtection="1">
      <alignment horizontal="center"/>
      <protection/>
    </xf>
    <xf numFmtId="0" fontId="0" fillId="33" borderId="26" xfId="56" applyFill="1" applyBorder="1" applyProtection="1">
      <alignment/>
      <protection/>
    </xf>
    <xf numFmtId="0" fontId="1" fillId="34" borderId="26" xfId="56" applyFont="1" applyFill="1" applyBorder="1" applyProtection="1">
      <alignment/>
      <protection locked="0"/>
    </xf>
    <xf numFmtId="0" fontId="0" fillId="33" borderId="26" xfId="56" applyFill="1" applyBorder="1" applyAlignment="1" applyProtection="1">
      <alignment horizontal="right"/>
      <protection/>
    </xf>
    <xf numFmtId="2" fontId="0" fillId="0" borderId="0" xfId="56" applyNumberFormat="1" applyProtection="1">
      <alignment/>
      <protection/>
    </xf>
    <xf numFmtId="2" fontId="1" fillId="33" borderId="26" xfId="56" applyNumberFormat="1" applyFont="1" applyFill="1" applyBorder="1" applyProtection="1">
      <alignment/>
      <protection/>
    </xf>
    <xf numFmtId="0" fontId="1" fillId="33" borderId="26" xfId="56" applyFont="1" applyFill="1" applyBorder="1" applyAlignment="1" applyProtection="1">
      <alignment horizontal="right"/>
      <protection/>
    </xf>
    <xf numFmtId="2" fontId="0" fillId="0" borderId="27" xfId="56" applyNumberFormat="1" applyBorder="1" applyAlignment="1" applyProtection="1">
      <alignment horizontal="center"/>
      <protection/>
    </xf>
    <xf numFmtId="0" fontId="0" fillId="33" borderId="26" xfId="56" applyFill="1" applyBorder="1" applyAlignment="1" applyProtection="1">
      <alignment horizontal="center"/>
      <protection/>
    </xf>
    <xf numFmtId="0" fontId="1" fillId="33" borderId="26" xfId="56" applyFont="1" applyFill="1" applyBorder="1" applyAlignment="1" applyProtection="1">
      <alignment horizontal="center"/>
      <protection/>
    </xf>
    <xf numFmtId="2" fontId="0" fillId="0" borderId="0" xfId="56" applyNumberFormat="1" applyProtection="1">
      <alignment/>
      <protection locked="0"/>
    </xf>
    <xf numFmtId="0" fontId="0" fillId="33" borderId="24" xfId="56" applyFill="1" applyBorder="1" applyAlignment="1" applyProtection="1">
      <alignment horizontal="center"/>
      <protection/>
    </xf>
    <xf numFmtId="0" fontId="0" fillId="33" borderId="28" xfId="56" applyFill="1" applyBorder="1" applyAlignment="1" applyProtection="1">
      <alignment horizontal="center"/>
      <protection/>
    </xf>
    <xf numFmtId="0" fontId="0" fillId="33" borderId="25" xfId="56" applyFill="1" applyBorder="1" applyAlignment="1" applyProtection="1">
      <alignment horizontal="center"/>
      <protection/>
    </xf>
    <xf numFmtId="0" fontId="0" fillId="0" borderId="0" xfId="56" applyFont="1" applyProtection="1">
      <alignment/>
      <protection locked="0"/>
    </xf>
    <xf numFmtId="0" fontId="6" fillId="0" borderId="0" xfId="56" applyFont="1" applyProtection="1">
      <alignment/>
      <protection/>
    </xf>
    <xf numFmtId="0" fontId="1" fillId="34" borderId="26" xfId="56" applyFont="1" applyFill="1" applyBorder="1" applyAlignment="1" applyProtection="1">
      <alignment horizontal="center"/>
      <protection locked="0"/>
    </xf>
    <xf numFmtId="0" fontId="1" fillId="34" borderId="26" xfId="56" applyFont="1" applyFill="1" applyBorder="1" applyAlignment="1" applyProtection="1">
      <alignment horizontal="right"/>
      <protection locked="0"/>
    </xf>
    <xf numFmtId="0" fontId="0" fillId="0" borderId="27" xfId="56" applyBorder="1" applyAlignment="1" applyProtection="1">
      <alignment horizontal="center"/>
      <protection/>
    </xf>
    <xf numFmtId="0" fontId="1" fillId="36" borderId="26" xfId="56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/>
    </xf>
    <xf numFmtId="0" fontId="1" fillId="36" borderId="24" xfId="56" applyFont="1" applyFill="1" applyBorder="1" applyAlignment="1" applyProtection="1">
      <alignment horizontal="center"/>
      <protection locked="0"/>
    </xf>
    <xf numFmtId="0" fontId="1" fillId="36" borderId="28" xfId="56" applyFont="1" applyFill="1" applyBorder="1" applyAlignment="1" applyProtection="1">
      <alignment horizontal="center"/>
      <protection locked="0"/>
    </xf>
    <xf numFmtId="0" fontId="1" fillId="36" borderId="25" xfId="56" applyFont="1" applyFill="1" applyBorder="1" applyAlignment="1" applyProtection="1">
      <alignment horizontal="center"/>
      <protection locked="0"/>
    </xf>
    <xf numFmtId="0" fontId="0" fillId="33" borderId="0" xfId="56" applyFill="1" applyProtection="1">
      <alignment/>
      <protection locked="0"/>
    </xf>
    <xf numFmtId="0" fontId="4" fillId="33" borderId="0" xfId="56" applyFont="1" applyFill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3.57421875" style="1" bestFit="1" customWidth="1"/>
    <col min="2" max="3" width="9.140625" style="1" customWidth="1"/>
    <col min="4" max="4" width="11.57421875" style="1" customWidth="1"/>
    <col min="5" max="5" width="9.140625" style="1" customWidth="1"/>
    <col min="6" max="6" width="23.57421875" style="1" bestFit="1" customWidth="1"/>
    <col min="7" max="7" width="10.421875" style="1" customWidth="1"/>
    <col min="8" max="8" width="32.421875" style="1" customWidth="1"/>
    <col min="9" max="9" width="6.8515625" style="1" customWidth="1"/>
    <col min="10" max="13" width="5.57421875" style="1" customWidth="1"/>
    <col min="14" max="15" width="9.140625" style="1" customWidth="1"/>
    <col min="16" max="17" width="10.7109375" style="1" customWidth="1"/>
    <col min="18" max="18" width="11.140625" style="1" bestFit="1" customWidth="1"/>
    <col min="19" max="16384" width="9.140625" style="1" customWidth="1"/>
  </cols>
  <sheetData>
    <row r="1" spans="1:6" ht="15.75">
      <c r="A1" s="24" t="s">
        <v>33</v>
      </c>
      <c r="B1" s="23"/>
      <c r="C1" s="23"/>
      <c r="D1" s="23"/>
      <c r="E1" s="23"/>
      <c r="F1" s="23"/>
    </row>
    <row r="2" spans="2:3" ht="12.75">
      <c r="B2" s="22"/>
      <c r="C2" s="22"/>
    </row>
    <row r="3" spans="1:6" ht="13.5" thickBot="1">
      <c r="A3" s="21" t="s">
        <v>32</v>
      </c>
      <c r="B3" s="20" t="s">
        <v>31</v>
      </c>
      <c r="C3" s="20" t="s">
        <v>30</v>
      </c>
      <c r="D3" s="19" t="s">
        <v>29</v>
      </c>
      <c r="F3" s="14"/>
    </row>
    <row r="4" spans="1:4" ht="12.75">
      <c r="A4" s="8" t="s">
        <v>39</v>
      </c>
      <c r="B4" s="7">
        <v>62</v>
      </c>
      <c r="C4" s="6">
        <f aca="true" t="shared" si="0" ref="C4:C28">IF(ISBLANK(B4),0,SUM($B$4:$B$28)/COUNT($B$4:$B$28))</f>
        <v>50</v>
      </c>
      <c r="D4" s="5">
        <f aca="true" t="shared" si="1" ref="D4:D28">IF(ISBLANK(B4),0,((B4-C4)^2)/C4)</f>
        <v>2.88</v>
      </c>
    </row>
    <row r="5" spans="1:6" ht="12.75">
      <c r="A5" s="8" t="s">
        <v>40</v>
      </c>
      <c r="B5" s="7">
        <v>38</v>
      </c>
      <c r="C5" s="6">
        <f t="shared" si="0"/>
        <v>50</v>
      </c>
      <c r="D5" s="5">
        <f t="shared" si="1"/>
        <v>2.88</v>
      </c>
      <c r="F5" s="14"/>
    </row>
    <row r="6" spans="1:6" ht="13.5" thickBot="1">
      <c r="A6" s="8"/>
      <c r="B6" s="7"/>
      <c r="C6" s="6">
        <f t="shared" si="0"/>
        <v>0</v>
      </c>
      <c r="D6" s="5">
        <f t="shared" si="1"/>
        <v>0</v>
      </c>
      <c r="F6" s="18"/>
    </row>
    <row r="7" spans="1:7" ht="12.75">
      <c r="A7" s="8"/>
      <c r="B7" s="7"/>
      <c r="C7" s="6">
        <f t="shared" si="0"/>
        <v>0</v>
      </c>
      <c r="D7" s="5">
        <f t="shared" si="1"/>
        <v>0</v>
      </c>
      <c r="F7" s="30" t="s">
        <v>9</v>
      </c>
      <c r="G7" s="31"/>
    </row>
    <row r="8" spans="1:7" ht="12.75">
      <c r="A8" s="8"/>
      <c r="B8" s="7"/>
      <c r="C8" s="6">
        <f t="shared" si="0"/>
        <v>0</v>
      </c>
      <c r="D8" s="5">
        <f t="shared" si="1"/>
        <v>0</v>
      </c>
      <c r="F8" s="13" t="s">
        <v>0</v>
      </c>
      <c r="G8" s="17">
        <v>0.05</v>
      </c>
    </row>
    <row r="9" spans="1:7" ht="13.5" thickBot="1">
      <c r="A9" s="8"/>
      <c r="B9" s="7"/>
      <c r="C9" s="6">
        <f t="shared" si="0"/>
        <v>0</v>
      </c>
      <c r="D9" s="5">
        <f t="shared" si="1"/>
        <v>0</v>
      </c>
      <c r="F9" s="16" t="s">
        <v>12</v>
      </c>
      <c r="G9" s="15">
        <f>COUNT(B4:B28)-1</f>
        <v>1</v>
      </c>
    </row>
    <row r="10" spans="1:7" ht="12.75">
      <c r="A10" s="8"/>
      <c r="B10" s="7"/>
      <c r="C10" s="6">
        <f t="shared" si="0"/>
        <v>0</v>
      </c>
      <c r="D10" s="5">
        <f t="shared" si="1"/>
        <v>0</v>
      </c>
      <c r="F10" s="14"/>
      <c r="G10" s="14"/>
    </row>
    <row r="11" spans="1:4" ht="13.5" thickBot="1">
      <c r="A11" s="8"/>
      <c r="B11" s="7"/>
      <c r="C11" s="6">
        <f t="shared" si="0"/>
        <v>0</v>
      </c>
      <c r="D11" s="5">
        <f t="shared" si="1"/>
        <v>0</v>
      </c>
    </row>
    <row r="12" spans="1:7" ht="12.75">
      <c r="A12" s="8"/>
      <c r="B12" s="7"/>
      <c r="C12" s="6">
        <f t="shared" si="0"/>
        <v>0</v>
      </c>
      <c r="D12" s="5">
        <f t="shared" si="1"/>
        <v>0</v>
      </c>
      <c r="F12" s="30" t="s">
        <v>13</v>
      </c>
      <c r="G12" s="31"/>
    </row>
    <row r="13" spans="1:7" ht="12.75">
      <c r="A13" s="8"/>
      <c r="B13" s="7"/>
      <c r="C13" s="6">
        <f t="shared" si="0"/>
        <v>0</v>
      </c>
      <c r="D13" s="5">
        <f t="shared" si="1"/>
        <v>0</v>
      </c>
      <c r="F13" s="13" t="s">
        <v>14</v>
      </c>
      <c r="G13" s="10">
        <f>CHIINV(G8,G9)</f>
        <v>3.841459149489757</v>
      </c>
    </row>
    <row r="14" spans="1:7" ht="12.75">
      <c r="A14" s="8"/>
      <c r="B14" s="7"/>
      <c r="C14" s="6">
        <f t="shared" si="0"/>
        <v>0</v>
      </c>
      <c r="D14" s="5">
        <f t="shared" si="1"/>
        <v>0</v>
      </c>
      <c r="F14" s="13" t="s">
        <v>15</v>
      </c>
      <c r="G14" s="12">
        <f>SUM(D4:D28)</f>
        <v>5.76</v>
      </c>
    </row>
    <row r="15" spans="1:7" ht="12.75">
      <c r="A15" s="8"/>
      <c r="B15" s="7"/>
      <c r="C15" s="6">
        <f t="shared" si="0"/>
        <v>0</v>
      </c>
      <c r="D15" s="5">
        <f t="shared" si="1"/>
        <v>0</v>
      </c>
      <c r="F15" s="11" t="s">
        <v>22</v>
      </c>
      <c r="G15" s="10">
        <f>CHIDIST(G14,G9)</f>
        <v>0.016395072807920182</v>
      </c>
    </row>
    <row r="16" spans="1:7" ht="13.5" thickBot="1">
      <c r="A16" s="8"/>
      <c r="B16" s="7"/>
      <c r="C16" s="6">
        <f t="shared" si="0"/>
        <v>0</v>
      </c>
      <c r="D16" s="5">
        <f t="shared" si="1"/>
        <v>0</v>
      </c>
      <c r="F16" s="32" t="str">
        <f>IF(G15&lt;$G$8,"Reject the null hypothesis","Do not reject the null hypothesis")</f>
        <v>Reject the null hypothesis</v>
      </c>
      <c r="G16" s="33"/>
    </row>
    <row r="17" spans="1:4" ht="12.75">
      <c r="A17" s="8"/>
      <c r="B17" s="7"/>
      <c r="C17" s="6">
        <f t="shared" si="0"/>
        <v>0</v>
      </c>
      <c r="D17" s="5">
        <f t="shared" si="1"/>
        <v>0</v>
      </c>
    </row>
    <row r="18" spans="1:9" ht="12.75">
      <c r="A18" s="8"/>
      <c r="B18" s="7"/>
      <c r="C18" s="6">
        <f t="shared" si="0"/>
        <v>0</v>
      </c>
      <c r="D18" s="5">
        <f t="shared" si="1"/>
        <v>0</v>
      </c>
      <c r="F18" s="9" t="s">
        <v>28</v>
      </c>
      <c r="G18" s="9"/>
      <c r="H18" s="9"/>
      <c r="I18" s="9"/>
    </row>
    <row r="19" spans="1:9" ht="12.75">
      <c r="A19" s="8"/>
      <c r="B19" s="7"/>
      <c r="C19" s="6">
        <f t="shared" si="0"/>
        <v>0</v>
      </c>
      <c r="D19" s="5">
        <f t="shared" si="1"/>
        <v>0</v>
      </c>
      <c r="F19" s="9" t="s">
        <v>27</v>
      </c>
      <c r="G19" s="9"/>
      <c r="H19" s="9"/>
      <c r="I19" s="9"/>
    </row>
    <row r="20" spans="1:9" ht="12.75">
      <c r="A20" s="8"/>
      <c r="B20" s="7"/>
      <c r="C20" s="6">
        <f t="shared" si="0"/>
        <v>0</v>
      </c>
      <c r="D20" s="5">
        <f t="shared" si="1"/>
        <v>0</v>
      </c>
      <c r="F20" s="9" t="s">
        <v>26</v>
      </c>
      <c r="G20" s="9"/>
      <c r="H20" s="9"/>
      <c r="I20" s="9"/>
    </row>
    <row r="21" spans="1:4" ht="12.75">
      <c r="A21" s="8"/>
      <c r="B21" s="7"/>
      <c r="C21" s="6">
        <f t="shared" si="0"/>
        <v>0</v>
      </c>
      <c r="D21" s="5">
        <f t="shared" si="1"/>
        <v>0</v>
      </c>
    </row>
    <row r="22" spans="1:4" ht="12.75">
      <c r="A22" s="8"/>
      <c r="B22" s="7"/>
      <c r="C22" s="6">
        <f t="shared" si="0"/>
        <v>0</v>
      </c>
      <c r="D22" s="5">
        <f t="shared" si="1"/>
        <v>0</v>
      </c>
    </row>
    <row r="23" spans="1:6" ht="12.75">
      <c r="A23" s="8"/>
      <c r="B23" s="7"/>
      <c r="C23" s="6">
        <f t="shared" si="0"/>
        <v>0</v>
      </c>
      <c r="D23" s="5">
        <f t="shared" si="1"/>
        <v>0</v>
      </c>
      <c r="F23" s="36" t="s">
        <v>41</v>
      </c>
    </row>
    <row r="24" spans="1:6" ht="12.75">
      <c r="A24" s="8"/>
      <c r="B24" s="7"/>
      <c r="C24" s="6">
        <f t="shared" si="0"/>
        <v>0</v>
      </c>
      <c r="D24" s="5">
        <f t="shared" si="1"/>
        <v>0</v>
      </c>
      <c r="F24" s="36" t="s">
        <v>42</v>
      </c>
    </row>
    <row r="25" spans="1:6" ht="12.75">
      <c r="A25" s="8"/>
      <c r="B25" s="7"/>
      <c r="C25" s="6">
        <f t="shared" si="0"/>
        <v>0</v>
      </c>
      <c r="D25" s="5">
        <f t="shared" si="1"/>
        <v>0</v>
      </c>
      <c r="F25" s="36" t="s">
        <v>43</v>
      </c>
    </row>
    <row r="26" spans="1:6" ht="12.75">
      <c r="A26" s="8"/>
      <c r="B26" s="7"/>
      <c r="C26" s="6">
        <f t="shared" si="0"/>
        <v>0</v>
      </c>
      <c r="D26" s="5">
        <f t="shared" si="1"/>
        <v>0</v>
      </c>
      <c r="F26" s="36" t="s">
        <v>44</v>
      </c>
    </row>
    <row r="27" spans="1:4" ht="12.75">
      <c r="A27" s="8"/>
      <c r="B27" s="7"/>
      <c r="C27" s="6">
        <f t="shared" si="0"/>
        <v>0</v>
      </c>
      <c r="D27" s="5">
        <f t="shared" si="1"/>
        <v>0</v>
      </c>
    </row>
    <row r="28" spans="1:4" ht="12.75">
      <c r="A28" s="8"/>
      <c r="B28" s="7"/>
      <c r="C28" s="6">
        <f t="shared" si="0"/>
        <v>0</v>
      </c>
      <c r="D28" s="5">
        <f t="shared" si="1"/>
        <v>0</v>
      </c>
    </row>
    <row r="30" ht="13.5" thickBot="1"/>
    <row r="31" spans="2:4" ht="14.25" thickBot="1">
      <c r="B31" s="4" t="s">
        <v>25</v>
      </c>
      <c r="C31" s="3"/>
      <c r="D31" s="2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F7:G7"/>
    <mergeCell ref="F12:G12"/>
    <mergeCell ref="F16:G16"/>
  </mergeCells>
  <dataValidations count="2">
    <dataValidation type="decimal" allowBlank="1" showInputMessage="1" showErrorMessage="1" sqref="G8">
      <formula1>0</formula1>
      <formula2>1</formula2>
    </dataValidation>
    <dataValidation type="whole" operator="greaterThanOrEqual" allowBlank="1" showInputMessage="1" showErrorMessage="1" sqref="B4:B28">
      <formula1>0</formula1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3.57421875" style="1" bestFit="1" customWidth="1"/>
    <col min="2" max="2" width="9.140625" style="1" customWidth="1"/>
    <col min="3" max="3" width="11.421875" style="1" bestFit="1" customWidth="1"/>
    <col min="4" max="4" width="9.140625" style="1" customWidth="1"/>
    <col min="5" max="5" width="12.00390625" style="1" customWidth="1"/>
    <col min="6" max="6" width="9.140625" style="1" customWidth="1"/>
    <col min="7" max="7" width="23.57421875" style="1" bestFit="1" customWidth="1"/>
    <col min="8" max="8" width="10.421875" style="1" customWidth="1"/>
    <col min="9" max="9" width="32.421875" style="1" customWidth="1"/>
    <col min="10" max="10" width="6.8515625" style="1" customWidth="1"/>
    <col min="11" max="14" width="5.57421875" style="1" customWidth="1"/>
    <col min="15" max="16" width="9.140625" style="1" customWidth="1"/>
    <col min="17" max="18" width="10.7109375" style="1" customWidth="1"/>
    <col min="19" max="19" width="11.140625" style="1" bestFit="1" customWidth="1"/>
    <col min="20" max="16384" width="9.140625" style="1" customWidth="1"/>
  </cols>
  <sheetData>
    <row r="1" spans="1:6" ht="15.75">
      <c r="A1" s="24" t="s">
        <v>38</v>
      </c>
      <c r="B1" s="23"/>
      <c r="C1" s="23"/>
      <c r="D1" s="23"/>
      <c r="E1" s="23"/>
      <c r="F1" s="23"/>
    </row>
    <row r="2" spans="2:4" ht="12.75">
      <c r="B2" s="22"/>
      <c r="C2" s="22"/>
      <c r="D2" s="22"/>
    </row>
    <row r="3" spans="1:5" ht="13.5" thickBot="1">
      <c r="A3" s="21" t="s">
        <v>32</v>
      </c>
      <c r="B3" s="20" t="s">
        <v>31</v>
      </c>
      <c r="C3" s="20" t="s">
        <v>37</v>
      </c>
      <c r="D3" s="20" t="s">
        <v>30</v>
      </c>
      <c r="E3" s="19" t="s">
        <v>29</v>
      </c>
    </row>
    <row r="4" spans="1:5" ht="12.75">
      <c r="A4" s="8" t="s">
        <v>47</v>
      </c>
      <c r="B4" s="28">
        <v>40</v>
      </c>
      <c r="C4" s="27">
        <v>0.3</v>
      </c>
      <c r="D4" s="6">
        <f>IF(ISBLANK(B4),0,SUM($B$4:$B$28)*C4)</f>
        <v>30</v>
      </c>
      <c r="E4" s="5">
        <f>IF(ISBLANK(B4),0,((B4-D4)^2)/D4)</f>
        <v>3.3333333333333335</v>
      </c>
    </row>
    <row r="5" spans="1:5" ht="12.75">
      <c r="A5" s="8" t="s">
        <v>46</v>
      </c>
      <c r="B5" s="28">
        <v>35</v>
      </c>
      <c r="C5" s="27">
        <v>0.3</v>
      </c>
      <c r="D5" s="6">
        <f>IF(ISBLANK(B5),0,SUM($B$4:$B$28)*C5)</f>
        <v>30</v>
      </c>
      <c r="E5" s="5">
        <f>IF(ISBLANK(B5),0,((B5-D5)^2)/D5)</f>
        <v>0.8333333333333334</v>
      </c>
    </row>
    <row r="6" spans="1:5" ht="13.5" thickBot="1">
      <c r="A6" s="8" t="s">
        <v>45</v>
      </c>
      <c r="B6" s="28">
        <v>25</v>
      </c>
      <c r="C6" s="27">
        <v>0.4</v>
      </c>
      <c r="D6" s="6">
        <f>IF(ISBLANK(B6),0,SUM($B$4:$B$28)*C6)</f>
        <v>40</v>
      </c>
      <c r="E6" s="5">
        <f>IF(ISBLANK(B6),0,((B6-D6)^2)/D6)</f>
        <v>5.625</v>
      </c>
    </row>
    <row r="7" spans="1:8" ht="12.75">
      <c r="A7" s="8"/>
      <c r="B7" s="28"/>
      <c r="C7" s="27"/>
      <c r="D7" s="6">
        <f>IF(ISBLANK(B7),0,SUM($B$4:$B$28)*C7)</f>
        <v>0</v>
      </c>
      <c r="E7" s="5">
        <f>IF(ISBLANK(B7),0,((B7-D7)^2)/D7)</f>
        <v>0</v>
      </c>
      <c r="G7" s="30" t="s">
        <v>9</v>
      </c>
      <c r="H7" s="31"/>
    </row>
    <row r="8" spans="1:8" ht="12.75">
      <c r="A8" s="8"/>
      <c r="B8" s="28"/>
      <c r="C8" s="27"/>
      <c r="D8" s="6">
        <f>IF(ISBLANK(B8),0,SUM($B$4:$B$28)*C8)</f>
        <v>0</v>
      </c>
      <c r="E8" s="5">
        <f>IF(ISBLANK(B8),0,((B8-D8)^2)/D8)</f>
        <v>0</v>
      </c>
      <c r="G8" s="13" t="s">
        <v>0</v>
      </c>
      <c r="H8" s="17">
        <v>0.05</v>
      </c>
    </row>
    <row r="9" spans="1:8" ht="13.5" thickBot="1">
      <c r="A9" s="8"/>
      <c r="B9" s="28"/>
      <c r="C9" s="27"/>
      <c r="D9" s="6">
        <f>IF(ISBLANK(B9),0,SUM($B$4:$B$28)*C9)</f>
        <v>0</v>
      </c>
      <c r="E9" s="5">
        <f>IF(ISBLANK(B9),0,((B9-D9)^2)/D9)</f>
        <v>0</v>
      </c>
      <c r="G9" s="16" t="s">
        <v>12</v>
      </c>
      <c r="H9" s="15">
        <f>COUNT(B4:B28)-1</f>
        <v>2</v>
      </c>
    </row>
    <row r="10" spans="1:8" ht="12.75">
      <c r="A10" s="8"/>
      <c r="B10" s="28"/>
      <c r="C10" s="27"/>
      <c r="D10" s="6">
        <f>IF(ISBLANK(B10),0,SUM($B$4:$B$28)*C10)</f>
        <v>0</v>
      </c>
      <c r="E10" s="5">
        <f>IF(ISBLANK(B10),0,((B10-D10)^2)/D10)</f>
        <v>0</v>
      </c>
      <c r="G10" s="14"/>
      <c r="H10" s="14"/>
    </row>
    <row r="11" spans="1:5" ht="13.5" thickBot="1">
      <c r="A11" s="8"/>
      <c r="B11" s="28"/>
      <c r="C11" s="27"/>
      <c r="D11" s="6">
        <f>IF(ISBLANK(B11),0,SUM($B$4:$B$28)*C11)</f>
        <v>0</v>
      </c>
      <c r="E11" s="5">
        <f>IF(ISBLANK(B11),0,((B11-D11)^2)/D11)</f>
        <v>0</v>
      </c>
    </row>
    <row r="12" spans="1:8" ht="12.75">
      <c r="A12" s="8"/>
      <c r="B12" s="28"/>
      <c r="C12" s="27"/>
      <c r="D12" s="6">
        <f>IF(ISBLANK(B12),0,SUM($B$4:$B$28)*C12)</f>
        <v>0</v>
      </c>
      <c r="E12" s="5">
        <f>IF(ISBLANK(B12),0,((B12-D12)^2)/D12)</f>
        <v>0</v>
      </c>
      <c r="G12" s="30" t="s">
        <v>13</v>
      </c>
      <c r="H12" s="31"/>
    </row>
    <row r="13" spans="1:8" ht="12.75">
      <c r="A13" s="8"/>
      <c r="B13" s="28"/>
      <c r="C13" s="27"/>
      <c r="D13" s="6">
        <f>IF(ISBLANK(B13),0,SUM($B$4:$B$28)*C13)</f>
        <v>0</v>
      </c>
      <c r="E13" s="5">
        <f>IF(ISBLANK(B13),0,((B13-D13)^2)/D13)</f>
        <v>0</v>
      </c>
      <c r="G13" s="13" t="s">
        <v>14</v>
      </c>
      <c r="H13" s="10">
        <f>CHIINV(H8,H9)</f>
        <v>5.991464547191414</v>
      </c>
    </row>
    <row r="14" spans="1:8" ht="12.75">
      <c r="A14" s="8"/>
      <c r="B14" s="28"/>
      <c r="C14" s="27"/>
      <c r="D14" s="6">
        <f>IF(ISBLANK(B14),0,SUM($B$4:$B$28)*C14)</f>
        <v>0</v>
      </c>
      <c r="E14" s="5">
        <f>IF(ISBLANK(B14),0,((B14-D14)^2)/D14)</f>
        <v>0</v>
      </c>
      <c r="G14" s="13" t="s">
        <v>15</v>
      </c>
      <c r="H14" s="12">
        <f>SUM(E4:E28)</f>
        <v>9.791666666666668</v>
      </c>
    </row>
    <row r="15" spans="1:8" ht="12.75">
      <c r="A15" s="8"/>
      <c r="B15" s="28"/>
      <c r="C15" s="27"/>
      <c r="D15" s="6">
        <f>IF(ISBLANK(B15),0,SUM($B$4:$B$28)*C15)</f>
        <v>0</v>
      </c>
      <c r="E15" s="5">
        <f>IF(ISBLANK(B15),0,((B15-D15)^2)/D15)</f>
        <v>0</v>
      </c>
      <c r="G15" s="11" t="s">
        <v>22</v>
      </c>
      <c r="H15" s="10">
        <f>CHIDIST(H14,H9)</f>
        <v>0.007477675231048546</v>
      </c>
    </row>
    <row r="16" spans="1:8" ht="13.5" thickBot="1">
      <c r="A16" s="8"/>
      <c r="B16" s="28"/>
      <c r="C16" s="27"/>
      <c r="D16" s="6">
        <f>IF(ISBLANK(B16),0,SUM($B$4:$B$28)*C16)</f>
        <v>0</v>
      </c>
      <c r="E16" s="5">
        <f>IF(ISBLANK(B16),0,((B16-D16)^2)/D16)</f>
        <v>0</v>
      </c>
      <c r="G16" s="34" t="str">
        <f>IF(H15&lt;$H$8,"Reject the null hypothesis","Do not reject the null hypothesis")</f>
        <v>Reject the null hypothesis</v>
      </c>
      <c r="H16" s="35"/>
    </row>
    <row r="17" spans="1:7" ht="12.75">
      <c r="A17" s="8"/>
      <c r="B17" s="28"/>
      <c r="C17" s="27"/>
      <c r="D17" s="6">
        <f>IF(ISBLANK(B17),0,SUM($B$4:$B$28)*C17)</f>
        <v>0</v>
      </c>
      <c r="E17" s="5">
        <f>IF(ISBLANK(B17),0,((B17-D17)^2)/D17)</f>
        <v>0</v>
      </c>
      <c r="G17" s="29"/>
    </row>
    <row r="18" spans="1:9" ht="12.75">
      <c r="A18" s="8"/>
      <c r="B18" s="28"/>
      <c r="C18" s="27"/>
      <c r="D18" s="6">
        <f>IF(ISBLANK(B18),0,SUM($B$4:$B$28)*C18)</f>
        <v>0</v>
      </c>
      <c r="E18" s="5">
        <f>IF(ISBLANK(B18),0,((B18-D18)^2)/D18)</f>
        <v>0</v>
      </c>
      <c r="G18" s="9" t="s">
        <v>36</v>
      </c>
      <c r="H18" s="9"/>
      <c r="I18" s="9"/>
    </row>
    <row r="19" spans="1:9" ht="12.75">
      <c r="A19" s="8"/>
      <c r="B19" s="28"/>
      <c r="C19" s="27"/>
      <c r="D19" s="6">
        <f>IF(ISBLANK(B19),0,SUM($B$4:$B$28)*C19)</f>
        <v>0</v>
      </c>
      <c r="E19" s="5">
        <f>IF(ISBLANK(B19),0,((B19-D19)^2)/D19)</f>
        <v>0</v>
      </c>
      <c r="G19" s="9" t="s">
        <v>35</v>
      </c>
      <c r="H19" s="9"/>
      <c r="I19" s="9"/>
    </row>
    <row r="20" spans="1:9" ht="12.75">
      <c r="A20" s="8"/>
      <c r="B20" s="28"/>
      <c r="C20" s="27"/>
      <c r="D20" s="6">
        <f>IF(ISBLANK(B20),0,SUM($B$4:$B$28)*C20)</f>
        <v>0</v>
      </c>
      <c r="E20" s="5">
        <f>IF(ISBLANK(B20),0,((B20-D20)^2)/D20)</f>
        <v>0</v>
      </c>
      <c r="G20" s="9" t="s">
        <v>34</v>
      </c>
      <c r="H20" s="9"/>
      <c r="I20" s="9"/>
    </row>
    <row r="21" spans="1:5" ht="12.75">
      <c r="A21" s="8"/>
      <c r="B21" s="28"/>
      <c r="C21" s="27"/>
      <c r="D21" s="6">
        <f>IF(ISBLANK(B21),0,SUM($B$4:$B$28)*C21)</f>
        <v>0</v>
      </c>
      <c r="E21" s="5">
        <f>IF(ISBLANK(B21),0,((B21-D21)^2)/D21)</f>
        <v>0</v>
      </c>
    </row>
    <row r="22" spans="1:7" ht="12.75">
      <c r="A22" s="8"/>
      <c r="B22" s="28"/>
      <c r="C22" s="27"/>
      <c r="D22" s="6">
        <f>IF(ISBLANK(B22),0,SUM($B$4:$B$28)*C22)</f>
        <v>0</v>
      </c>
      <c r="E22" s="5">
        <f>IF(ISBLANK(B22),0,((B22-D22)^2)/D22)</f>
        <v>0</v>
      </c>
      <c r="G22" s="36" t="s">
        <v>48</v>
      </c>
    </row>
    <row r="23" spans="1:7" ht="12.75">
      <c r="A23" s="8"/>
      <c r="B23" s="28"/>
      <c r="C23" s="27"/>
      <c r="D23" s="6">
        <f>IF(ISBLANK(B23),0,SUM($B$4:$B$28)*C23)</f>
        <v>0</v>
      </c>
      <c r="E23" s="5">
        <f>IF(ISBLANK(B23),0,((B23-D23)^2)/D23)</f>
        <v>0</v>
      </c>
      <c r="G23" s="36" t="s">
        <v>49</v>
      </c>
    </row>
    <row r="24" spans="1:7" ht="12.75">
      <c r="A24" s="8"/>
      <c r="B24" s="28"/>
      <c r="C24" s="27"/>
      <c r="D24" s="6">
        <f>IF(ISBLANK(B24),0,SUM($B$4:$B$28)*C24)</f>
        <v>0</v>
      </c>
      <c r="E24" s="5">
        <f>IF(ISBLANK(B24),0,((B24-D24)^2)/D24)</f>
        <v>0</v>
      </c>
      <c r="G24" s="36" t="s">
        <v>43</v>
      </c>
    </row>
    <row r="25" spans="1:7" ht="12.75">
      <c r="A25" s="8"/>
      <c r="B25" s="28"/>
      <c r="C25" s="27"/>
      <c r="D25" s="6">
        <f>IF(ISBLANK(B25),0,SUM($B$4:$B$28)*C25)</f>
        <v>0</v>
      </c>
      <c r="E25" s="5">
        <f>IF(ISBLANK(B25),0,((B25-D25)^2)/D25)</f>
        <v>0</v>
      </c>
      <c r="G25" s="36" t="s">
        <v>50</v>
      </c>
    </row>
    <row r="26" spans="1:5" ht="12.75">
      <c r="A26" s="8"/>
      <c r="B26" s="28"/>
      <c r="C26" s="27"/>
      <c r="D26" s="6">
        <f>IF(ISBLANK(B26),0,SUM($B$4:$B$28)*C26)</f>
        <v>0</v>
      </c>
      <c r="E26" s="5">
        <f>IF(ISBLANK(B26),0,((B26-D26)^2)/D26)</f>
        <v>0</v>
      </c>
    </row>
    <row r="27" spans="1:5" ht="12.75">
      <c r="A27" s="8"/>
      <c r="B27" s="28"/>
      <c r="C27" s="27"/>
      <c r="D27" s="6">
        <f>IF(ISBLANK(B27),0,SUM($B$4:$B$28)*C27)</f>
        <v>0</v>
      </c>
      <c r="E27" s="5">
        <f>IF(ISBLANK(B27),0,((B27-D27)^2)/D27)</f>
        <v>0</v>
      </c>
    </row>
    <row r="28" spans="1:5" ht="12.75">
      <c r="A28" s="8"/>
      <c r="B28" s="28"/>
      <c r="C28" s="27"/>
      <c r="D28" s="6">
        <f>IF(ISBLANK(B28),0,SUM($B$4:$B$28)*C28)</f>
        <v>0</v>
      </c>
      <c r="E28" s="5">
        <f>IF(ISBLANK(B28),0,((B28-D28)^2)/D28)</f>
        <v>0</v>
      </c>
    </row>
    <row r="30" spans="1:5" ht="20.25" thickBot="1">
      <c r="A30" s="26">
        <f>IF(SUM(C4:C28)&lt;&gt;1,"ERROR:  Total of % Expected MUST EQUAL 100%","")</f>
      </c>
      <c r="B30" s="25"/>
      <c r="C30" s="25"/>
      <c r="D30" s="25"/>
      <c r="E30" s="25"/>
    </row>
    <row r="31" spans="3:5" ht="14.25" thickBot="1">
      <c r="C31" s="4" t="s">
        <v>25</v>
      </c>
      <c r="D31" s="3"/>
      <c r="E31" s="2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12:H12"/>
    <mergeCell ref="G16:H16"/>
    <mergeCell ref="G7:H7"/>
  </mergeCells>
  <dataValidations count="2">
    <dataValidation type="whole" operator="greaterThanOrEqual" allowBlank="1" showInputMessage="1" showErrorMessage="1" sqref="B4:B28">
      <formula1>0</formula1>
    </dataValidation>
    <dataValidation type="decimal" allowBlank="1" showInputMessage="1" showErrorMessage="1" sqref="C4:C28 H8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23.57421875" style="1" bestFit="1" customWidth="1"/>
    <col min="2" max="7" width="9.140625" style="1" customWidth="1"/>
    <col min="8" max="8" width="4.7109375" style="1" customWidth="1"/>
    <col min="9" max="9" width="6.28125" style="1" hidden="1" customWidth="1"/>
    <col min="10" max="12" width="5.140625" style="1" hidden="1" customWidth="1"/>
    <col min="13" max="13" width="4.57421875" style="1" hidden="1" customWidth="1"/>
    <col min="14" max="16384" width="9.140625" style="1" customWidth="1"/>
  </cols>
  <sheetData>
    <row r="1" spans="1:3" ht="15.75">
      <c r="A1" s="70" t="s">
        <v>21</v>
      </c>
      <c r="B1" s="69"/>
      <c r="C1" s="69"/>
    </row>
    <row r="2" ht="12.75"/>
    <row r="3" spans="1:7" ht="12.75">
      <c r="A3" s="45" t="s">
        <v>1</v>
      </c>
      <c r="B3" s="45"/>
      <c r="C3" s="45"/>
      <c r="D3" s="45"/>
      <c r="E3" s="45"/>
      <c r="F3" s="45"/>
      <c r="G3" s="45"/>
    </row>
    <row r="4" spans="1:13" ht="12.75">
      <c r="A4" s="43"/>
      <c r="B4" s="68" t="s">
        <v>2</v>
      </c>
      <c r="C4" s="67"/>
      <c r="D4" s="67"/>
      <c r="E4" s="67"/>
      <c r="F4" s="66"/>
      <c r="G4" s="43"/>
      <c r="I4" s="65" t="s">
        <v>3</v>
      </c>
      <c r="J4" s="65"/>
      <c r="K4" s="65"/>
      <c r="L4" s="65"/>
      <c r="M4" s="65"/>
    </row>
    <row r="5" spans="1:13" ht="12.75">
      <c r="A5" s="64" t="s">
        <v>4</v>
      </c>
      <c r="B5" s="61" t="s">
        <v>39</v>
      </c>
      <c r="C5" s="61" t="s">
        <v>40</v>
      </c>
      <c r="D5" s="61"/>
      <c r="E5" s="61"/>
      <c r="F5" s="61"/>
      <c r="G5" s="54" t="s">
        <v>5</v>
      </c>
      <c r="I5" s="63" t="s">
        <v>6</v>
      </c>
      <c r="J5" s="63"/>
      <c r="K5" s="63"/>
      <c r="L5" s="63"/>
      <c r="M5" s="63"/>
    </row>
    <row r="6" spans="1:13" ht="12.75">
      <c r="A6" s="62" t="s">
        <v>47</v>
      </c>
      <c r="B6" s="61">
        <v>30</v>
      </c>
      <c r="C6" s="61">
        <v>10</v>
      </c>
      <c r="D6" s="61"/>
      <c r="E6" s="61"/>
      <c r="F6" s="61"/>
      <c r="G6" s="43">
        <f>SUM(B6:F6)</f>
        <v>40</v>
      </c>
      <c r="I6" s="49">
        <f>B6-B16</f>
        <v>5.199999999999999</v>
      </c>
      <c r="J6" s="49">
        <f>C6-C16</f>
        <v>-5.199999999999999</v>
      </c>
      <c r="K6" s="49">
        <f>D6-D16</f>
        <v>0</v>
      </c>
      <c r="L6" s="49">
        <f>E6-E16</f>
        <v>0</v>
      </c>
      <c r="M6" s="49">
        <f>F6-F16</f>
        <v>0</v>
      </c>
    </row>
    <row r="7" spans="1:28" ht="12.75">
      <c r="A7" s="62" t="s">
        <v>46</v>
      </c>
      <c r="B7" s="61">
        <v>18</v>
      </c>
      <c r="C7" s="61">
        <v>17</v>
      </c>
      <c r="D7" s="61"/>
      <c r="E7" s="61"/>
      <c r="F7" s="61"/>
      <c r="G7" s="43">
        <f>SUM(B7:F7)</f>
        <v>35</v>
      </c>
      <c r="I7" s="49">
        <f>B7-B17</f>
        <v>-3.6999999999999993</v>
      </c>
      <c r="J7" s="49">
        <f>C7-C17</f>
        <v>3.6999999999999993</v>
      </c>
      <c r="K7" s="49">
        <f>D7-D17</f>
        <v>0</v>
      </c>
      <c r="L7" s="49">
        <f>E7-E17</f>
        <v>0</v>
      </c>
      <c r="M7" s="49">
        <f>F7-F17</f>
        <v>0</v>
      </c>
      <c r="N7" s="60" t="s">
        <v>16</v>
      </c>
      <c r="O7" s="60"/>
      <c r="P7" s="60"/>
      <c r="Q7" s="60"/>
      <c r="R7" s="60"/>
      <c r="S7" s="60"/>
      <c r="T7" s="60"/>
      <c r="U7" s="60"/>
      <c r="V7" s="59"/>
      <c r="W7" s="59"/>
      <c r="X7" s="59"/>
      <c r="Y7" s="59"/>
      <c r="Z7" s="59"/>
      <c r="AA7" s="59"/>
      <c r="AB7" s="59"/>
    </row>
    <row r="8" spans="1:28" ht="12.75">
      <c r="A8" s="62" t="s">
        <v>45</v>
      </c>
      <c r="B8" s="61">
        <v>14</v>
      </c>
      <c r="C8" s="61">
        <v>11</v>
      </c>
      <c r="D8" s="61"/>
      <c r="E8" s="61"/>
      <c r="F8" s="61"/>
      <c r="G8" s="43">
        <f>SUM(B8:F8)</f>
        <v>25</v>
      </c>
      <c r="I8" s="49">
        <f>B8-B18</f>
        <v>-1.5</v>
      </c>
      <c r="J8" s="49">
        <f>C8-C18</f>
        <v>1.5</v>
      </c>
      <c r="K8" s="49">
        <f>D8-D18</f>
        <v>0</v>
      </c>
      <c r="L8" s="49">
        <f>E8-E18</f>
        <v>0</v>
      </c>
      <c r="M8" s="49">
        <f>F8-F18</f>
        <v>0</v>
      </c>
      <c r="N8" s="60" t="s">
        <v>17</v>
      </c>
      <c r="O8" s="60"/>
      <c r="P8" s="60"/>
      <c r="Q8" s="60"/>
      <c r="R8" s="60"/>
      <c r="S8" s="60"/>
      <c r="T8" s="60"/>
      <c r="U8" s="60"/>
      <c r="V8" s="59"/>
      <c r="W8" s="59"/>
      <c r="X8" s="59"/>
      <c r="Y8" s="59"/>
      <c r="Z8" s="59"/>
      <c r="AA8" s="59"/>
      <c r="AB8" s="59"/>
    </row>
    <row r="9" spans="1:28" ht="12.75">
      <c r="A9" s="62"/>
      <c r="B9" s="61"/>
      <c r="C9" s="61"/>
      <c r="D9" s="61"/>
      <c r="E9" s="61"/>
      <c r="F9" s="61"/>
      <c r="G9" s="43">
        <f>SUM(B9:F9)</f>
        <v>0</v>
      </c>
      <c r="I9" s="49">
        <f>B9-B19</f>
        <v>0</v>
      </c>
      <c r="J9" s="49">
        <f>C9-C19</f>
        <v>0</v>
      </c>
      <c r="K9" s="49">
        <f>D9-D19</f>
        <v>0</v>
      </c>
      <c r="L9" s="49">
        <f>E9-E19</f>
        <v>0</v>
      </c>
      <c r="M9" s="49">
        <f>F9-F19</f>
        <v>0</v>
      </c>
      <c r="N9" s="60" t="s">
        <v>18</v>
      </c>
      <c r="O9" s="60"/>
      <c r="P9" s="60"/>
      <c r="Q9" s="60"/>
      <c r="R9" s="60"/>
      <c r="S9" s="60"/>
      <c r="T9" s="60"/>
      <c r="U9" s="60"/>
      <c r="V9" s="59"/>
      <c r="W9" s="59"/>
      <c r="X9" s="59"/>
      <c r="Y9" s="59"/>
      <c r="Z9" s="59"/>
      <c r="AA9" s="59"/>
      <c r="AB9" s="59"/>
    </row>
    <row r="10" spans="1:28" ht="12.75">
      <c r="A10" s="62"/>
      <c r="B10" s="61"/>
      <c r="C10" s="61"/>
      <c r="D10" s="61"/>
      <c r="E10" s="61"/>
      <c r="F10" s="61"/>
      <c r="G10" s="43">
        <f>SUM(B10:F10)</f>
        <v>0</v>
      </c>
      <c r="I10" s="49">
        <f>B10-B20</f>
        <v>0</v>
      </c>
      <c r="J10" s="49">
        <f>C10-C20</f>
        <v>0</v>
      </c>
      <c r="K10" s="49">
        <f>D10-D20</f>
        <v>0</v>
      </c>
      <c r="L10" s="49">
        <f>E10-E20</f>
        <v>0</v>
      </c>
      <c r="M10" s="49">
        <f>F10-F20</f>
        <v>0</v>
      </c>
      <c r="N10" s="60" t="s">
        <v>19</v>
      </c>
      <c r="O10" s="60"/>
      <c r="P10" s="60"/>
      <c r="Q10" s="60"/>
      <c r="R10" s="60"/>
      <c r="S10" s="60"/>
      <c r="T10" s="60"/>
      <c r="U10" s="60"/>
      <c r="V10" s="59"/>
      <c r="W10" s="59"/>
      <c r="X10" s="59"/>
      <c r="Y10" s="59"/>
      <c r="Z10" s="59"/>
      <c r="AA10" s="59"/>
      <c r="AB10" s="59"/>
    </row>
    <row r="11" spans="1:28" ht="12.75">
      <c r="A11" s="51" t="s">
        <v>5</v>
      </c>
      <c r="B11" s="43">
        <f>SUM(B6:B10)</f>
        <v>62</v>
      </c>
      <c r="C11" s="43">
        <f>SUM(C6:C10)</f>
        <v>38</v>
      </c>
      <c r="D11" s="43">
        <f>SUM(D6:D10)</f>
        <v>0</v>
      </c>
      <c r="E11" s="43">
        <f>SUM(E6:E10)</f>
        <v>0</v>
      </c>
      <c r="F11" s="43">
        <f>SUM(F6:F10)</f>
        <v>0</v>
      </c>
      <c r="G11" s="43">
        <f>SUM(B11:F11)</f>
        <v>100</v>
      </c>
      <c r="I11" s="55"/>
      <c r="J11" s="55"/>
      <c r="K11" s="55"/>
      <c r="L11" s="55"/>
      <c r="M11" s="55"/>
      <c r="N11" s="60" t="s">
        <v>20</v>
      </c>
      <c r="O11" s="60"/>
      <c r="P11" s="60"/>
      <c r="Q11" s="60"/>
      <c r="R11" s="60"/>
      <c r="S11" s="60"/>
      <c r="T11" s="60"/>
      <c r="U11" s="60"/>
      <c r="V11" s="59"/>
      <c r="W11" s="59"/>
      <c r="X11" s="59"/>
      <c r="Y11" s="59"/>
      <c r="Z11" s="59"/>
      <c r="AA11" s="59"/>
      <c r="AB11" s="59"/>
    </row>
    <row r="12" spans="9:13" ht="12.75">
      <c r="I12" s="55"/>
      <c r="J12" s="55"/>
      <c r="K12" s="55"/>
      <c r="L12" s="55"/>
      <c r="M12" s="55"/>
    </row>
    <row r="13" spans="1:13" ht="12.75">
      <c r="A13" s="45" t="s">
        <v>7</v>
      </c>
      <c r="B13" s="45"/>
      <c r="C13" s="45"/>
      <c r="D13" s="45"/>
      <c r="E13" s="45"/>
      <c r="F13" s="45"/>
      <c r="G13" s="45"/>
      <c r="I13" s="55"/>
      <c r="J13" s="55"/>
      <c r="K13" s="55"/>
      <c r="L13" s="55"/>
      <c r="M13" s="55"/>
    </row>
    <row r="14" spans="1:13" ht="12.75">
      <c r="A14" s="46"/>
      <c r="B14" s="58" t="str">
        <f>B4</f>
        <v>Column variable</v>
      </c>
      <c r="C14" s="57"/>
      <c r="D14" s="57"/>
      <c r="E14" s="57"/>
      <c r="F14" s="56"/>
      <c r="G14" s="46"/>
      <c r="I14" s="55"/>
      <c r="J14" s="55"/>
      <c r="K14" s="55"/>
      <c r="L14" s="55"/>
      <c r="M14" s="55"/>
    </row>
    <row r="15" spans="1:13" ht="12.75">
      <c r="A15" s="53" t="str">
        <f>A5</f>
        <v>Row variable</v>
      </c>
      <c r="B15" s="54" t="str">
        <f>B5</f>
        <v>Pool</v>
      </c>
      <c r="C15" s="54" t="str">
        <f>C5</f>
        <v>No Pool</v>
      </c>
      <c r="D15" s="54">
        <f>D5</f>
        <v>0</v>
      </c>
      <c r="E15" s="54">
        <f>E5</f>
        <v>0</v>
      </c>
      <c r="F15" s="54">
        <f>F5</f>
        <v>0</v>
      </c>
      <c r="G15" s="53" t="s">
        <v>5</v>
      </c>
      <c r="I15" s="52" t="s">
        <v>8</v>
      </c>
      <c r="J15" s="52"/>
      <c r="K15" s="52"/>
      <c r="L15" s="52"/>
      <c r="M15" s="52"/>
    </row>
    <row r="16" spans="1:14" ht="12.75">
      <c r="A16" s="51" t="str">
        <f>A6</f>
        <v>Brick</v>
      </c>
      <c r="B16" s="50">
        <f>$G6*B$11/$G$11</f>
        <v>24.8</v>
      </c>
      <c r="C16" s="50">
        <f>$G6*C$11/$G$11</f>
        <v>15.2</v>
      </c>
      <c r="D16" s="50">
        <f>$G6*D$11/$G$11</f>
        <v>0</v>
      </c>
      <c r="E16" s="50">
        <f>$G6*E$11/$G$11</f>
        <v>0</v>
      </c>
      <c r="F16" s="50">
        <f>$G6*F$11/$G$11</f>
        <v>0</v>
      </c>
      <c r="G16" s="43">
        <f>SUM(B16:F16)</f>
        <v>40</v>
      </c>
      <c r="I16" s="49">
        <f>IF(ISBLANK(B6),0,I6^2/B16)</f>
        <v>1.0903225806451609</v>
      </c>
      <c r="J16" s="49">
        <f>IF(ISBLANK(C6),0,J6^2/C16)</f>
        <v>1.7789473684210522</v>
      </c>
      <c r="K16" s="49">
        <f>IF(ISBLANK(D6),0,K6^2/D16)</f>
        <v>0</v>
      </c>
      <c r="L16" s="49">
        <f>IF(ISBLANK(E6),0,L6^2/E16)</f>
        <v>0</v>
      </c>
      <c r="M16" s="49">
        <f>IF(ISBLANK(F6),0,M6^2/F16)</f>
        <v>0</v>
      </c>
      <c r="N16" s="36" t="s">
        <v>51</v>
      </c>
    </row>
    <row r="17" spans="1:14" ht="12.75">
      <c r="A17" s="51" t="str">
        <f>A7</f>
        <v>Stucco</v>
      </c>
      <c r="B17" s="50">
        <f>$G7*B$11/$G$11</f>
        <v>21.7</v>
      </c>
      <c r="C17" s="50">
        <f>$G7*C$11/$G$11</f>
        <v>13.3</v>
      </c>
      <c r="D17" s="50">
        <f>$G7*D$11/$G$11</f>
        <v>0</v>
      </c>
      <c r="E17" s="50">
        <f>$G7*E$11/$G$11</f>
        <v>0</v>
      </c>
      <c r="F17" s="50">
        <f>$G7*F$11/$G$11</f>
        <v>0</v>
      </c>
      <c r="G17" s="43">
        <f>SUM(B17:F17)</f>
        <v>35</v>
      </c>
      <c r="I17" s="49">
        <f>IF(ISBLANK(B7),0,I7^2/B17)</f>
        <v>0.6308755760368661</v>
      </c>
      <c r="J17" s="49">
        <f>IF(ISBLANK(C7),0,J7^2/C17)</f>
        <v>1.0293233082706763</v>
      </c>
      <c r="K17" s="49">
        <f>IF(ISBLANK(D7),0,K7^2/D17)</f>
        <v>0</v>
      </c>
      <c r="L17" s="49">
        <f>IF(ISBLANK(E7),0,L7^2/E17)</f>
        <v>0</v>
      </c>
      <c r="M17" s="49">
        <f>IF(ISBLANK(F7),0,M7^2/F17)</f>
        <v>0</v>
      </c>
      <c r="N17" s="36" t="s">
        <v>52</v>
      </c>
    </row>
    <row r="18" spans="1:14" ht="12.75">
      <c r="A18" s="51" t="str">
        <f>A8</f>
        <v>Wood</v>
      </c>
      <c r="B18" s="50">
        <f>$G8*B$11/$G$11</f>
        <v>15.5</v>
      </c>
      <c r="C18" s="50">
        <f>$G8*C$11/$G$11</f>
        <v>9.5</v>
      </c>
      <c r="D18" s="50">
        <f>$G8*D$11/$G$11</f>
        <v>0</v>
      </c>
      <c r="E18" s="50">
        <f>$G8*E$11/$G$11</f>
        <v>0</v>
      </c>
      <c r="F18" s="50">
        <f>$G8*F$11/$G$11</f>
        <v>0</v>
      </c>
      <c r="G18" s="43">
        <f>SUM(B18:F18)</f>
        <v>25</v>
      </c>
      <c r="I18" s="49">
        <f>IF(ISBLANK(B8),0,I8^2/B18)</f>
        <v>0.14516129032258066</v>
      </c>
      <c r="J18" s="49">
        <f>IF(ISBLANK(C8),0,J8^2/C18)</f>
        <v>0.23684210526315788</v>
      </c>
      <c r="K18" s="49">
        <f>IF(ISBLANK(D8),0,K8^2/D18)</f>
        <v>0</v>
      </c>
      <c r="L18" s="49">
        <f>IF(ISBLANK(E8),0,L8^2/E18)</f>
        <v>0</v>
      </c>
      <c r="M18" s="49">
        <f>IF(ISBLANK(F8),0,M8^2/F18)</f>
        <v>0</v>
      </c>
      <c r="N18" s="36" t="s">
        <v>53</v>
      </c>
    </row>
    <row r="19" spans="1:14" ht="12.75">
      <c r="A19" s="51">
        <f>A9</f>
        <v>0</v>
      </c>
      <c r="B19" s="50">
        <f>$G9*B$11/$G$11</f>
        <v>0</v>
      </c>
      <c r="C19" s="50">
        <f>$G9*C$11/$G$11</f>
        <v>0</v>
      </c>
      <c r="D19" s="50">
        <f>$G9*D$11/$G$11</f>
        <v>0</v>
      </c>
      <c r="E19" s="50">
        <f>$G9*E$11/$G$11</f>
        <v>0</v>
      </c>
      <c r="F19" s="50">
        <f>$G9*F$11/$G$11</f>
        <v>0</v>
      </c>
      <c r="G19" s="43">
        <f>SUM(B19:F19)</f>
        <v>0</v>
      </c>
      <c r="I19" s="49">
        <f>IF(ISBLANK(B9),0,I9^2/B19)</f>
        <v>0</v>
      </c>
      <c r="J19" s="49">
        <f>IF(ISBLANK(C9),0,J9^2/C19)</f>
        <v>0</v>
      </c>
      <c r="K19" s="49">
        <f>IF(ISBLANK(D9),0,K9^2/D19)</f>
        <v>0</v>
      </c>
      <c r="L19" s="49">
        <f>IF(ISBLANK(E9),0,L9^2/E19)</f>
        <v>0</v>
      </c>
      <c r="M19" s="49">
        <f>IF(ISBLANK(F9),0,M9^2/F19)</f>
        <v>0</v>
      </c>
      <c r="N19" s="36"/>
    </row>
    <row r="20" spans="1:13" ht="12.75">
      <c r="A20" s="51">
        <f>A10</f>
        <v>0</v>
      </c>
      <c r="B20" s="50">
        <f>$G10*B$11/$G$11</f>
        <v>0</v>
      </c>
      <c r="C20" s="50">
        <f>$G10*C$11/$G$11</f>
        <v>0</v>
      </c>
      <c r="D20" s="50">
        <f>$G10*D$11/$G$11</f>
        <v>0</v>
      </c>
      <c r="E20" s="50">
        <f>$G10*E$11/$G$11</f>
        <v>0</v>
      </c>
      <c r="F20" s="50">
        <f>$G10*F$11/$G$11</f>
        <v>0</v>
      </c>
      <c r="G20" s="43">
        <f>SUM(B20:F20)</f>
        <v>0</v>
      </c>
      <c r="I20" s="49">
        <f>IF(ISBLANK(B10),0,I10^2/B20)</f>
        <v>0</v>
      </c>
      <c r="J20" s="49">
        <f>IF(ISBLANK(C10),0,J10^2/C20)</f>
        <v>0</v>
      </c>
      <c r="K20" s="49">
        <f>IF(ISBLANK(D10),0,K10^2/D20)</f>
        <v>0</v>
      </c>
      <c r="L20" s="49">
        <f>IF(ISBLANK(E10),0,L10^2/E20)</f>
        <v>0</v>
      </c>
      <c r="M20" s="49">
        <f>IF(ISBLANK(F10),0,M10^2/F20)</f>
        <v>0</v>
      </c>
    </row>
    <row r="21" spans="1:7" ht="12.75">
      <c r="A21" s="48" t="s">
        <v>5</v>
      </c>
      <c r="B21" s="43">
        <f>SUM(B16:B20)</f>
        <v>62</v>
      </c>
      <c r="C21" s="43">
        <f>SUM(C16:C20)</f>
        <v>38</v>
      </c>
      <c r="D21" s="43">
        <f>SUM(D16:D20)</f>
        <v>0</v>
      </c>
      <c r="E21" s="43">
        <f>SUM(E16:E20)</f>
        <v>0</v>
      </c>
      <c r="F21" s="43">
        <f>SUM(F16:F20)</f>
        <v>0</v>
      </c>
      <c r="G21" s="43">
        <f>SUM(B21:F21)</f>
        <v>100</v>
      </c>
    </row>
    <row r="22" ht="12.75"/>
    <row r="23" spans="1:2" ht="12.75">
      <c r="A23" s="45" t="s">
        <v>9</v>
      </c>
      <c r="B23" s="45"/>
    </row>
    <row r="24" spans="1:2" ht="12.75">
      <c r="A24" s="44" t="s">
        <v>0</v>
      </c>
      <c r="B24" s="47">
        <v>0.05</v>
      </c>
    </row>
    <row r="25" spans="1:2" ht="12.75">
      <c r="A25" s="46" t="s">
        <v>10</v>
      </c>
      <c r="B25" s="43">
        <f>COUNTIF(G6:G10,"&gt;0")</f>
        <v>3</v>
      </c>
    </row>
    <row r="26" spans="1:2" ht="12.75">
      <c r="A26" s="46" t="s">
        <v>11</v>
      </c>
      <c r="B26" s="43">
        <f>COUNTIF(B11:F11,"&gt;0")</f>
        <v>2</v>
      </c>
    </row>
    <row r="27" spans="1:2" ht="12.75">
      <c r="A27" s="46" t="s">
        <v>12</v>
      </c>
      <c r="B27" s="43">
        <f>($B$25-1)*($B$26-1)</f>
        <v>2</v>
      </c>
    </row>
    <row r="28" ht="12.75"/>
    <row r="29" spans="1:2" ht="12.75">
      <c r="A29" s="45" t="s">
        <v>13</v>
      </c>
      <c r="B29" s="45"/>
    </row>
    <row r="30" spans="1:2" ht="12.75">
      <c r="A30" s="44" t="s">
        <v>14</v>
      </c>
      <c r="B30" s="43">
        <f>CHIINV(B24,B27)</f>
        <v>5.991464547191414</v>
      </c>
    </row>
    <row r="31" spans="1:2" ht="12.75">
      <c r="A31" s="44" t="s">
        <v>15</v>
      </c>
      <c r="B31" s="43">
        <f>SUM($I$16:$M$20)</f>
        <v>4.911472228959494</v>
      </c>
    </row>
    <row r="32" spans="1:2" ht="12.75">
      <c r="A32" s="42" t="s">
        <v>22</v>
      </c>
      <c r="B32" s="41">
        <f>CHIDIST(B31,B27)</f>
        <v>0.08580001356070732</v>
      </c>
    </row>
    <row r="33" spans="1:2" ht="12.75">
      <c r="A33" s="40" t="str">
        <f>IF(B32&lt;B24,"Reject the null hypothesis","Do not reject the null hypothesis")</f>
        <v>Do not reject the null hypothesis</v>
      </c>
      <c r="B33" s="39"/>
    </row>
    <row r="34" ht="12.75"/>
    <row r="35" spans="1:14" ht="12.75">
      <c r="A35" s="9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ht="13.5" thickBot="1"/>
    <row r="38" spans="2:4" ht="14.25" thickBot="1">
      <c r="B38" s="4" t="s">
        <v>25</v>
      </c>
      <c r="C38" s="38"/>
      <c r="D38" s="37"/>
    </row>
  </sheetData>
  <sheetProtection password="87CD" sheet="1" formatCells="0" formatColumns="0" formatRows="0" insertColumns="0" insertRows="0" insertHyperlinks="0" deleteColumns="0" deleteRows="0" sort="0" autoFilter="0" pivotTables="0"/>
  <mergeCells count="9">
    <mergeCell ref="A23:B23"/>
    <mergeCell ref="A29:B29"/>
    <mergeCell ref="A33:B33"/>
    <mergeCell ref="A3:G3"/>
    <mergeCell ref="A13:G13"/>
    <mergeCell ref="I5:M5"/>
    <mergeCell ref="I15:M15"/>
    <mergeCell ref="B4:F4"/>
    <mergeCell ref="B14:F14"/>
  </mergeCells>
  <dataValidations count="1">
    <dataValidation type="decimal" allowBlank="1" showInputMessage="1" showErrorMessage="1" sqref="B2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Dr. Jim Mirabella</cp:lastModifiedBy>
  <cp:lastPrinted>2002-07-31T04:33:53Z</cp:lastPrinted>
  <dcterms:created xsi:type="dcterms:W3CDTF">2000-10-14T20:22:00Z</dcterms:created>
  <dcterms:modified xsi:type="dcterms:W3CDTF">2010-01-15T20:49:15Z</dcterms:modified>
  <cp:category/>
  <cp:version/>
  <cp:contentType/>
  <cp:contentStatus/>
</cp:coreProperties>
</file>