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2520" activeTab="0"/>
  </bookViews>
  <sheets>
    <sheet name="Descriptive Statistics" sheetId="1" r:id="rId1"/>
  </sheets>
  <definedNames>
    <definedName name="_xlnm.Print_Area" localSheetId="0">'Descriptive Statistics'!$D$1:$J$18</definedName>
  </definedNames>
  <calcPr fullCalcOnLoad="1"/>
</workbook>
</file>

<file path=xl/comments1.xml><?xml version="1.0" encoding="utf-8"?>
<comments xmlns="http://schemas.openxmlformats.org/spreadsheetml/2006/main">
  <authors>
    <author>Jim Mirabella</author>
    <author>Dr. Jim Mirabella</author>
  </authors>
  <commentList>
    <comment ref="D3" authorId="0">
      <text>
        <r>
          <rPr>
            <b/>
            <sz val="8"/>
            <rFont val="Tahoma"/>
            <family val="2"/>
          </rPr>
          <t xml:space="preserve">Also average.  Sum of data items divided by number of data items.
Best statistic to use when profiling a data set that does not have extreme values and is somewhat symmetrical.
</t>
        </r>
        <r>
          <rPr>
            <sz val="8"/>
            <rFont val="Tahoma"/>
            <family val="2"/>
          </rPr>
          <t xml:space="preserve">
</t>
        </r>
      </text>
    </comment>
    <comment ref="D4" authorId="0">
      <text>
        <r>
          <rPr>
            <b/>
            <sz val="8"/>
            <rFont val="Tahoma"/>
            <family val="2"/>
          </rPr>
          <t>Middle number in a data set.  If there is an odd number of data items for example: 11, then the median is the 6th largest entry.  If there are 12 items then the median is between the 6th and 7th largest entries.  Merely the 6th and 7th entries and divide by 2.  The MEDIAN is also the 50th percentile.  The MEDIAN is unaffected by outliers.</t>
        </r>
      </text>
    </comment>
    <comment ref="D5" authorId="0">
      <text>
        <r>
          <rPr>
            <b/>
            <sz val="8"/>
            <rFont val="Tahoma"/>
            <family val="2"/>
          </rPr>
          <t>The data value that occurs most often in the data set.  If more than one entry occurs the same number of times then the mode loses its meaning.  
Best statistic to use when profiling a data set that consists of a few repeated values, such as the # of children per family.</t>
        </r>
      </text>
    </comment>
    <comment ref="D11" authorId="0">
      <text>
        <r>
          <rPr>
            <b/>
            <sz val="8"/>
            <rFont val="Tahoma"/>
            <family val="2"/>
          </rPr>
          <t>The smallest number in the data set.</t>
        </r>
        <r>
          <rPr>
            <sz val="8"/>
            <rFont val="Tahoma"/>
            <family val="2"/>
          </rPr>
          <t xml:space="preserve">
</t>
        </r>
      </text>
    </comment>
    <comment ref="D12" authorId="0">
      <text>
        <r>
          <rPr>
            <b/>
            <sz val="8"/>
            <rFont val="Tahoma"/>
            <family val="2"/>
          </rPr>
          <t>The largest number in the data set.</t>
        </r>
        <r>
          <rPr>
            <sz val="8"/>
            <rFont val="Tahoma"/>
            <family val="2"/>
          </rPr>
          <t xml:space="preserve">
</t>
        </r>
      </text>
    </comment>
    <comment ref="H3" authorId="0">
      <text>
        <r>
          <rPr>
            <b/>
            <sz val="8"/>
            <rFont val="Tahoma"/>
            <family val="2"/>
          </rPr>
          <t>Difference between the maximum and the minimum.</t>
        </r>
        <r>
          <rPr>
            <sz val="8"/>
            <rFont val="Tahoma"/>
            <family val="2"/>
          </rPr>
          <t xml:space="preserve">
</t>
        </r>
      </text>
    </comment>
    <comment ref="D13" authorId="0">
      <text>
        <r>
          <rPr>
            <b/>
            <sz val="8"/>
            <rFont val="Tahoma"/>
            <family val="2"/>
          </rPr>
          <t>The observation such that 25% of the data is less than its value and 75% is greater than its value.  Also referred to as the "lower quartile."</t>
        </r>
        <r>
          <rPr>
            <sz val="8"/>
            <rFont val="Tahoma"/>
            <family val="2"/>
          </rPr>
          <t xml:space="preserve">
</t>
        </r>
      </text>
    </comment>
    <comment ref="D14" authorId="0">
      <text>
        <r>
          <rPr>
            <b/>
            <sz val="8"/>
            <rFont val="Tahoma"/>
            <family val="2"/>
          </rPr>
          <t>The observation such that 75% of the data is less than its value and 25% is greater than its value.  Also referred to as the "upper quartile."</t>
        </r>
        <r>
          <rPr>
            <sz val="8"/>
            <rFont val="Tahoma"/>
            <family val="2"/>
          </rPr>
          <t xml:space="preserve">
</t>
        </r>
      </text>
    </comment>
    <comment ref="D10" authorId="0">
      <text>
        <r>
          <rPr>
            <b/>
            <sz val="8"/>
            <rFont val="Tahoma"/>
            <family val="2"/>
          </rPr>
          <t>The total number of observations in the sample.</t>
        </r>
        <r>
          <rPr>
            <sz val="8"/>
            <rFont val="Tahoma"/>
            <family val="2"/>
          </rPr>
          <t xml:space="preserve">
</t>
        </r>
      </text>
    </comment>
    <comment ref="H4" authorId="0">
      <text>
        <r>
          <rPr>
            <b/>
            <sz val="8"/>
            <rFont val="Tahoma"/>
            <family val="2"/>
          </rPr>
          <t>Difference between the first and third quartiles.   Also indicates the size of the "middle 50%."</t>
        </r>
      </text>
    </comment>
    <comment ref="H5" authorId="0">
      <text>
        <r>
          <rPr>
            <b/>
            <sz val="8"/>
            <rFont val="Tahoma"/>
            <family val="2"/>
          </rPr>
          <t>Average weighted distance of all observations around the mean.  It is used in conjunction with the mean to compute probabilities.  As shown below, there are expected percentages of data within so many standard deviations from the mean.</t>
        </r>
      </text>
    </comment>
    <comment ref="H6" authorId="0">
      <text>
        <r>
          <rPr>
            <b/>
            <sz val="8"/>
            <rFont val="Tahoma"/>
            <family val="2"/>
          </rPr>
          <t>The standard deviation squared.  While it is a common statistic, the units for a variance are meaningless, making this statistic not preferable.</t>
        </r>
        <r>
          <rPr>
            <sz val="8"/>
            <rFont val="Tahoma"/>
            <family val="2"/>
          </rPr>
          <t xml:space="preserve">
</t>
        </r>
      </text>
    </comment>
    <comment ref="H7" authorId="0">
      <text>
        <r>
          <rPr>
            <b/>
            <sz val="8"/>
            <rFont val="Tahoma"/>
            <family val="2"/>
          </rPr>
          <t>Gives a relative measure to the dispersion so you can determine if the standard deviation is truly large or small.  It is computed as the standard deviation as a percentage of the mean.</t>
        </r>
        <r>
          <rPr>
            <sz val="8"/>
            <rFont val="Tahoma"/>
            <family val="2"/>
          </rPr>
          <t xml:space="preserve">
</t>
        </r>
      </text>
    </comment>
    <comment ref="D6" authorId="0">
      <text>
        <r>
          <rPr>
            <b/>
            <sz val="8"/>
            <rFont val="Tahoma"/>
            <family val="2"/>
          </rPr>
          <t xml:space="preserve">This is just the average of the Minimum and Maximum values; i.e., it is the midpoint between the two extremes, but it is not necessarily reflective of where the mean or median lie. </t>
        </r>
      </text>
    </comment>
    <comment ref="D16" authorId="0">
      <text>
        <r>
          <rPr>
            <b/>
            <sz val="8"/>
            <rFont val="Tahoma"/>
            <family val="2"/>
          </rPr>
          <t>For the kth percentile, k % of the observations fall below this value.</t>
        </r>
      </text>
    </comment>
    <comment ref="J10" authorId="1">
      <text>
        <r>
          <rPr>
            <b/>
            <sz val="8"/>
            <rFont val="Tahoma"/>
            <family val="2"/>
          </rPr>
          <t xml:space="preserve">In a symmetrical, bell-shaped, normal distribution, it is expected that approximately 68% of the data is within one standard deviation of the mean.
</t>
        </r>
      </text>
    </comment>
    <comment ref="J13" authorId="1">
      <text>
        <r>
          <rPr>
            <b/>
            <sz val="8"/>
            <rFont val="Tahoma"/>
            <family val="2"/>
          </rPr>
          <t>In a symmetrical, bell-shaped, normal distribution, it is expected that approximately 95% of the data is within two standard deviations of the mean.</t>
        </r>
      </text>
    </comment>
    <comment ref="J16" authorId="1">
      <text>
        <r>
          <rPr>
            <b/>
            <sz val="8"/>
            <rFont val="Tahoma"/>
            <family val="2"/>
          </rPr>
          <t>In a symmetrical, bell-shaped, normal distribution, it is expected that almost 100% of the data is within three standard deviations of the mean.</t>
        </r>
      </text>
    </comment>
    <comment ref="A1" authorId="1">
      <text>
        <r>
          <rPr>
            <b/>
            <sz val="9"/>
            <rFont val="Tahoma"/>
            <family val="2"/>
          </rPr>
          <t>Here you can enter identifiers for each observation, such as names or ids.  This column is not tabulated in the results.</t>
        </r>
      </text>
    </comment>
    <comment ref="B1" authorId="1">
      <text>
        <r>
          <rPr>
            <b/>
            <sz val="9"/>
            <rFont val="Tahoma"/>
            <family val="2"/>
          </rPr>
          <t>Input the data values in this column.  There is no need to sort the data.</t>
        </r>
      </text>
    </comment>
  </commentList>
</comments>
</file>

<file path=xl/sharedStrings.xml><?xml version="1.0" encoding="utf-8"?>
<sst xmlns="http://schemas.openxmlformats.org/spreadsheetml/2006/main" count="233" uniqueCount="233">
  <si>
    <t>Data</t>
  </si>
  <si>
    <t>Observation 1</t>
  </si>
  <si>
    <t>Observation 2</t>
  </si>
  <si>
    <t>Observation 3</t>
  </si>
  <si>
    <t>Observation 4</t>
  </si>
  <si>
    <t>Observation 5</t>
  </si>
  <si>
    <t>Observation 6</t>
  </si>
  <si>
    <t>Observation 7</t>
  </si>
  <si>
    <t>Observation 8</t>
  </si>
  <si>
    <t>Observation 9</t>
  </si>
  <si>
    <t>Observation 10</t>
  </si>
  <si>
    <t>Observation 11</t>
  </si>
  <si>
    <t>Observation 12</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</si>
  <si>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</si>
  <si>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</si>
  <si>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</si>
  <si>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</si>
  <si>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</si>
  <si>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</si>
  <si>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</si>
  <si>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</si>
  <si>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</si>
  <si>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</si>
  <si>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</si>
  <si>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</si>
  <si>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</si>
  <si>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</si>
  <si>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</si>
  <si>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</si>
  <si>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</si>
  <si>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</si>
  <si>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</si>
  <si>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</si>
  <si>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</si>
  <si>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</si>
  <si>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</si>
  <si>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</si>
  <si>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</si>
  <si>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</si>
  <si>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</si>
  <si>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</si>
  <si>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</si>
  <si>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</si>
  <si>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</si>
  <si>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</si>
  <si>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</si>
  <si>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</si>
  <si>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</si>
  <si>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</si>
  <si>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</si>
  <si>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</si>
  <si>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</si>
  <si>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</si>
  <si>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</si>
  <si>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</si>
  <si>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</si>
  <si>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</si>
  <si>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</si>
  <si>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</si>
  <si>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</si>
  <si>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</si>
  <si>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</si>
  <si>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</si>
  <si>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</si>
  <si>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</si>
  <si>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</si>
  <si>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</si>
  <si>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</si>
  <si>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</si>
  <si>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</si>
  <si>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</si>
  <si>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</si>
  <si>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</si>
  <si>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</si>
  <si>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</si>
  <si>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</si>
  <si>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</si>
  <si>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</si>
  <si>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</si>
  <si>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</si>
  <si>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</si>
  <si>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</si>
  <si>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</si>
  <si>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</si>
  <si>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</si>
  <si>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</si>
  <si>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</si>
  <si>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</si>
  <si>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</si>
  <si>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</si>
  <si>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</si>
  <si>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</si>
  <si>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</si>
  <si>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</si>
  <si>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</si>
  <si>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</si>
  <si>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</si>
  <si>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</si>
  <si>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</si>
  <si>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</si>
  <si>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</si>
  <si>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Range</t>
  </si>
  <si>
    <t>Observation #</t>
  </si>
  <si>
    <t>Measures of Central Tendency</t>
  </si>
  <si>
    <t>Mean</t>
  </si>
  <si>
    <t>Median</t>
  </si>
  <si>
    <t>Mode</t>
  </si>
  <si>
    <t>Midrange</t>
  </si>
  <si>
    <t>Measures of Dispersion</t>
  </si>
  <si>
    <t>Interquartile Range</t>
  </si>
  <si>
    <t>Standard Deviation</t>
  </si>
  <si>
    <t>Variance</t>
  </si>
  <si>
    <t>Coefficient of Variation</t>
  </si>
  <si>
    <t>Other Measures</t>
  </si>
  <si>
    <t>Sample Size</t>
  </si>
  <si>
    <t>Minimum</t>
  </si>
  <si>
    <t>Maximum</t>
  </si>
  <si>
    <t>First Quartile</t>
  </si>
  <si>
    <t>Third Quartile</t>
  </si>
  <si>
    <t>Mean +/- 1 standard dev.</t>
  </si>
  <si>
    <t># Observations within 1 standard dev.</t>
  </si>
  <si>
    <t>Mean +/- 2 standard dev.</t>
  </si>
  <si>
    <t># Observations within 2 standard dev.</t>
  </si>
  <si>
    <t>Mean +/- 3 standard dev.</t>
  </si>
  <si>
    <t># Observations within 3 standard dev.</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</si>
  <si>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</si>
  <si>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</si>
  <si>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</si>
  <si>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</si>
  <si>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</si>
  <si>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</si>
  <si>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</si>
  <si>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</si>
  <si>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</si>
  <si>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</si>
  <si>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</si>
  <si>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</si>
  <si>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</si>
  <si>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</si>
  <si>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</si>
  <si>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</si>
  <si>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</si>
  <si>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</si>
  <si>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</si>
  <si>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</si>
  <si>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</si>
  <si>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</si>
  <si>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</si>
  <si>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</si>
  <si>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</si>
  <si>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</si>
  <si>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</si>
  <si>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</si>
  <si>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</si>
  <si>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</si>
  <si>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</si>
  <si>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</si>
  <si>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</si>
  <si>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</si>
  <si>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</si>
  <si>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</si>
  <si>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</si>
  <si>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</si>
  <si>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</si>
  <si>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</si>
  <si>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</si>
  <si>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</si>
  <si>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</si>
  <si>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</si>
  <si>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</si>
  <si>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</si>
  <si>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</si>
  <si>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</si>
  <si>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</si>
  <si>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</si>
  <si>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</si>
  <si>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</si>
  <si>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</si>
  <si>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</si>
  <si>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</si>
  <si>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</si>
  <si>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</si>
  <si>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</si>
  <si>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</si>
  <si>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</si>
  <si>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</si>
  <si>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</si>
  <si>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</si>
  <si>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</si>
  <si>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</si>
  <si>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</si>
  <si>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</si>
  <si>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</si>
  <si>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</si>
  <si>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</si>
  <si>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</si>
  <si>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</si>
  <si>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</si>
  <si>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</si>
  <si>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</si>
  <si>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</si>
  <si>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</si>
  <si>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</si>
  <si>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</si>
  <si>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</si>
  <si>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</si>
  <si>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</si>
  <si>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</si>
  <si>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</si>
  <si>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</si>
  <si>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</si>
  <si>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</si>
  <si>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</si>
  <si>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</si>
  <si>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</si>
  <si>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</si>
  <si>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</si>
  <si>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</si>
  <si>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</si>
  <si>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</si>
  <si>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</si>
  <si>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</si>
  <si>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</si>
  <si>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</si>
  <si>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</si>
  <si>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Given percentile =</t>
  </si>
  <si>
    <t>Value of percentile =</t>
  </si>
  <si>
    <t>©2007 DrJimMirabella.com</t>
  </si>
  <si>
    <t>(note: many possible comments can go here).</t>
  </si>
  <si>
    <t>Homes average 2211.5 square feet.</t>
  </si>
  <si>
    <t>Half of the homes are more than 2194 square feet.</t>
  </si>
  <si>
    <t>Homes range in size from 1593 to 2886 square feet.</t>
  </si>
  <si>
    <t>10% of the homes are more than 2495.3 square feet.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</si>
</sst>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0.000000"/>
    <numFmt numFmtId="170" formatCode="0.00000"/>
    <numFmt numFmtId="171" formatCode="0.00000000"/>
    <numFmt numFmtId="172" formatCode="0.0000000"/>
    <numFmt numFmtId="173" formatCode="_(* #,##0.0_);_(* \(#,##0.0\);_(* &quot;-&quot;??_);_(@_)"/>
    <numFmt numFmtId="174" formatCode="_(* #,##0_);_(* \(#,##0\);_(* &quot;-&quot;??_);_(@_)"/>
    <numFmt numFmtId="175" formatCode="#,##0\ ;\-#,##0\ \ "/>
    <numFmt numFmtId="176" formatCode="#,##0.000\ ;\-#,##0.000\ "/>
    <numFmt numFmtId="177" formatCode="0\ \ \ "/>
    <numFmt numFmtId="178" formatCode="0.0\ \ \ "/>
  </numFmts>
  <fonts count="46">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8"/>
      <name val="Tahoma"/>
      <family val="2"/>
    </font>
    <font>
      <sz val="8"/>
      <name val="Tahoma"/>
      <family val="2"/>
    </font>
    <font>
      <sz val="10"/>
      <name val="Century Gothic"/>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protection locked="0"/>
    </xf>
    <xf numFmtId="0" fontId="4" fillId="33" borderId="10" xfId="0" applyFont="1" applyFill="1" applyBorder="1" applyAlignment="1" applyProtection="1">
      <alignment horizontal="centerContinuous"/>
      <protection/>
    </xf>
    <xf numFmtId="0" fontId="4" fillId="33" borderId="11" xfId="0" applyFont="1" applyFill="1" applyBorder="1" applyAlignment="1" applyProtection="1">
      <alignment horizontal="centerContinuous"/>
      <protection/>
    </xf>
    <xf numFmtId="0" fontId="5" fillId="33" borderId="12" xfId="0" applyFont="1" applyFill="1" applyBorder="1" applyAlignment="1" applyProtection="1">
      <alignment/>
      <protection/>
    </xf>
    <xf numFmtId="2" fontId="4" fillId="33" borderId="13" xfId="42" applyNumberFormat="1" applyFont="1" applyFill="1" applyBorder="1" applyAlignment="1" applyProtection="1">
      <alignment/>
      <protection/>
    </xf>
    <xf numFmtId="0" fontId="5" fillId="33" borderId="14" xfId="0" applyFont="1" applyFill="1" applyBorder="1" applyAlignment="1" applyProtection="1">
      <alignment/>
      <protection/>
    </xf>
    <xf numFmtId="10" fontId="4" fillId="33" borderId="15" xfId="58" applyNumberFormat="1" applyFont="1" applyFill="1" applyBorder="1" applyAlignment="1" applyProtection="1">
      <alignment/>
      <protection/>
    </xf>
    <xf numFmtId="0" fontId="5" fillId="33" borderId="10" xfId="0" applyFont="1" applyFill="1" applyBorder="1" applyAlignment="1" applyProtection="1">
      <alignment/>
      <protection/>
    </xf>
    <xf numFmtId="2" fontId="4" fillId="33" borderId="16" xfId="42" applyNumberFormat="1" applyFont="1" applyFill="1" applyBorder="1" applyAlignment="1" applyProtection="1">
      <alignment/>
      <protection/>
    </xf>
    <xf numFmtId="2" fontId="4" fillId="33" borderId="11" xfId="42" applyNumberFormat="1" applyFont="1" applyFill="1" applyBorder="1" applyAlignment="1" applyProtection="1">
      <alignment/>
      <protection/>
    </xf>
    <xf numFmtId="0" fontId="5" fillId="33" borderId="0" xfId="0" applyFont="1" applyFill="1" applyBorder="1" applyAlignment="1" applyProtection="1">
      <alignment/>
      <protection/>
    </xf>
    <xf numFmtId="1" fontId="4" fillId="33" borderId="13" xfId="42" applyNumberFormat="1" applyFont="1" applyFill="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0" fillId="0" borderId="13" xfId="0" applyBorder="1" applyAlignment="1" applyProtection="1">
      <alignment/>
      <protection/>
    </xf>
    <xf numFmtId="2" fontId="4" fillId="33" borderId="0" xfId="42" applyNumberFormat="1" applyFont="1" applyFill="1" applyBorder="1" applyAlignment="1" applyProtection="1">
      <alignment/>
      <protection/>
    </xf>
    <xf numFmtId="0" fontId="5" fillId="33" borderId="17" xfId="0" applyFont="1" applyFill="1" applyBorder="1" applyAlignment="1" applyProtection="1">
      <alignment/>
      <protection/>
    </xf>
    <xf numFmtId="1" fontId="4" fillId="33" borderId="15" xfId="42" applyNumberFormat="1" applyFont="1" applyFill="1" applyBorder="1" applyAlignment="1" applyProtection="1">
      <alignment/>
      <protection/>
    </xf>
    <xf numFmtId="0" fontId="4" fillId="33" borderId="16" xfId="0" applyFont="1" applyFill="1" applyBorder="1" applyAlignment="1" applyProtection="1">
      <alignment horizontal="centerContinuous"/>
      <protection/>
    </xf>
    <xf numFmtId="0" fontId="0" fillId="0" borderId="11" xfId="0" applyFill="1" applyBorder="1" applyAlignment="1" applyProtection="1">
      <alignment/>
      <protection/>
    </xf>
    <xf numFmtId="0" fontId="4" fillId="33" borderId="0" xfId="42" applyNumberFormat="1" applyFont="1" applyFill="1" applyBorder="1" applyAlignment="1" applyProtection="1">
      <alignment/>
      <protection/>
    </xf>
    <xf numFmtId="0" fontId="0" fillId="0" borderId="13" xfId="0" applyFill="1" applyBorder="1" applyAlignment="1" applyProtection="1">
      <alignment/>
      <protection/>
    </xf>
    <xf numFmtId="0" fontId="4" fillId="0" borderId="12" xfId="0" applyFont="1" applyFill="1" applyBorder="1" applyAlignment="1" applyProtection="1">
      <alignment/>
      <protection/>
    </xf>
    <xf numFmtId="0" fontId="4" fillId="0" borderId="0" xfId="0" applyFont="1" applyFill="1" applyBorder="1" applyAlignment="1" applyProtection="1">
      <alignment/>
      <protection/>
    </xf>
    <xf numFmtId="0" fontId="5" fillId="0" borderId="14" xfId="0" applyFont="1" applyFill="1" applyBorder="1" applyAlignment="1" applyProtection="1">
      <alignment/>
      <protection/>
    </xf>
    <xf numFmtId="0" fontId="4" fillId="33" borderId="15" xfId="42" applyNumberFormat="1" applyFont="1" applyFill="1" applyBorder="1" applyAlignment="1" applyProtection="1">
      <alignment/>
      <protection/>
    </xf>
    <xf numFmtId="2" fontId="4" fillId="33" borderId="15" xfId="42" applyNumberFormat="1" applyFont="1" applyFill="1" applyBorder="1" applyAlignment="1" applyProtection="1">
      <alignment/>
      <protection/>
    </xf>
    <xf numFmtId="9" fontId="4" fillId="34" borderId="0" xfId="58" applyFont="1" applyFill="1" applyBorder="1" applyAlignment="1" applyProtection="1">
      <alignment/>
      <protection locked="0"/>
    </xf>
    <xf numFmtId="0" fontId="0" fillId="35" borderId="10" xfId="0" applyFill="1" applyBorder="1" applyAlignment="1" applyProtection="1">
      <alignment horizontal="left"/>
      <protection locked="0"/>
    </xf>
    <xf numFmtId="0" fontId="0" fillId="35" borderId="12" xfId="0" applyFill="1" applyBorder="1" applyAlignment="1" applyProtection="1">
      <alignment horizontal="left"/>
      <protection locked="0"/>
    </xf>
    <xf numFmtId="0" fontId="0" fillId="35" borderId="14" xfId="0" applyFill="1" applyBorder="1" applyAlignment="1" applyProtection="1">
      <alignment horizontal="left"/>
      <protection locked="0"/>
    </xf>
    <xf numFmtId="0" fontId="8" fillId="7" borderId="18" xfId="55" applyFont="1" applyFill="1" applyBorder="1" applyAlignment="1" applyProtection="1">
      <alignment horizontal="center"/>
      <protection/>
    </xf>
    <xf numFmtId="0" fontId="8" fillId="7" borderId="19" xfId="55" applyFont="1" applyFill="1" applyBorder="1" applyAlignment="1" applyProtection="1">
      <alignment horizontal="center"/>
      <protection/>
    </xf>
    <xf numFmtId="0" fontId="8" fillId="7" borderId="20" xfId="55" applyFont="1" applyFill="1" applyBorder="1" applyAlignment="1" applyProtection="1">
      <alignment horizontal="center"/>
      <protection/>
    </xf>
    <xf numFmtId="0" fontId="0" fillId="0" borderId="0" xfId="0" applyAlignment="1" applyProtection="1">
      <alignment horizontal="center"/>
      <protection locked="0"/>
    </xf>
    <xf numFmtId="0" fontId="1" fillId="33" borderId="0" xfId="0" applyFont="1" applyFill="1" applyAlignment="1" applyProtection="1">
      <alignment horizontal="left"/>
      <protection/>
    </xf>
    <xf numFmtId="0" fontId="1" fillId="0" borderId="0" xfId="0" applyFont="1" applyAlignment="1" applyProtection="1">
      <alignment/>
      <protection/>
    </xf>
    <xf numFmtId="0" fontId="0" fillId="0" borderId="0" xfId="0" applyAlignment="1" applyProtection="1">
      <alignment/>
      <protection/>
    </xf>
    <xf numFmtId="0" fontId="5" fillId="34" borderId="11" xfId="0" applyNumberFormat="1" applyFont="1" applyFill="1" applyBorder="1" applyAlignment="1" applyProtection="1">
      <alignment horizontal="center"/>
      <protection locked="0"/>
    </xf>
    <xf numFmtId="0" fontId="5" fillId="34" borderId="13" xfId="0" applyNumberFormat="1" applyFont="1" applyFill="1" applyBorder="1" applyAlignment="1" applyProtection="1">
      <alignment horizontal="center"/>
      <protection locked="0"/>
    </xf>
    <xf numFmtId="0" fontId="1" fillId="36" borderId="0" xfId="0" applyFont="1" applyFill="1" applyAlignment="1" applyProtection="1">
      <alignment horizontal="center"/>
      <protection locked="0"/>
    </xf>
    <xf numFmtId="0" fontId="5" fillId="34" borderId="15" xfId="0" applyNumberFormat="1" applyFont="1" applyFill="1" applyBorder="1" applyAlignment="1" applyProtection="1">
      <alignment horizontal="center"/>
      <protection locked="0"/>
    </xf>
    <xf numFmtId="0" fontId="44" fillId="0" borderId="0" xfId="0" applyFont="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1"/>
  <sheetViews>
    <sheetView tabSelected="1" zoomScalePageLayoutView="0" workbookViewId="0" topLeftCell="A1">
      <selection activeCell="D27" sqref="D27"/>
    </sheetView>
  </sheetViews>
  <sheetFormatPr defaultColWidth="9.140625" defaultRowHeight="12.75"/>
  <cols>
    <col min="1" max="1" width="14.7109375" style="5" bestFit="1" customWidth="1"/>
    <col min="2" max="2" width="11.140625" style="39" customWidth="1"/>
    <col min="3" max="3" width="3.140625" style="1" customWidth="1"/>
    <col min="4" max="4" width="22.57421875" style="2" customWidth="1"/>
    <col min="5" max="5" width="20.7109375" style="2" customWidth="1"/>
    <col min="6" max="6" width="13.7109375" style="1" customWidth="1"/>
    <col min="7" max="7" width="3.00390625" style="1" customWidth="1"/>
    <col min="8" max="8" width="28.28125" style="1" bestFit="1" customWidth="1"/>
    <col min="9" max="10" width="13.7109375" style="1" customWidth="1"/>
    <col min="11" max="15" width="9.140625" style="1" customWidth="1"/>
    <col min="16" max="18" width="0" style="42" hidden="1" customWidth="1"/>
    <col min="19" max="16384" width="9.140625" style="1" customWidth="1"/>
  </cols>
  <sheetData>
    <row r="1" spans="1:18" ht="15.75" thickBot="1">
      <c r="A1" s="40" t="s">
        <v>102</v>
      </c>
      <c r="B1" s="45" t="s">
        <v>0</v>
      </c>
      <c r="P1" s="41">
        <f>(E10+1)/2</f>
        <v>50.5</v>
      </c>
      <c r="Q1" s="41">
        <f>MEDIAN(Q2:Q201)</f>
        <v>2071</v>
      </c>
      <c r="R1" s="41">
        <f>MEDIAN(R2:R201)</f>
        <v>2337</v>
      </c>
    </row>
    <row r="2" spans="1:18" ht="15.75">
      <c r="A2" s="33" t="s">
        <v>1</v>
      </c>
      <c r="B2" s="43">
        <v>2349</v>
      </c>
      <c r="D2" s="6" t="s">
        <v>103</v>
      </c>
      <c r="E2" s="7"/>
      <c r="H2" s="6" t="s">
        <v>108</v>
      </c>
      <c r="I2" s="7"/>
      <c r="P2" s="42">
        <f>IF(ISNUMBER(RANK(B2,$B$2:$B$201)),RANK(B2,$B$2:$B$201),"")</f>
        <v>24</v>
      </c>
      <c r="Q2" s="42">
        <f>IF(P2="","",IF(P2&gt;=$P$1,B2,""))</f>
      </c>
      <c r="R2" s="42">
        <f>IF(P2="","",IF(P2&lt;=$P$1,B2,""))</f>
        <v>2349</v>
      </c>
    </row>
    <row r="3" spans="1:18" ht="15.75">
      <c r="A3" s="34" t="s">
        <v>2</v>
      </c>
      <c r="B3" s="44">
        <v>2102</v>
      </c>
      <c r="D3" s="8" t="s">
        <v>104</v>
      </c>
      <c r="E3" s="9">
        <f>AVERAGE(B2:B201)</f>
        <v>2211.5</v>
      </c>
      <c r="H3" s="8" t="s">
        <v>101</v>
      </c>
      <c r="I3" s="9">
        <f>E12-E11</f>
        <v>1293</v>
      </c>
      <c r="P3" s="42">
        <f aca="true" t="shared" si="0" ref="P3:P66">IF(ISNUMBER(RANK(B3,$B$2:$B$201)),RANK(B3,$B$2:$B$201),"")</f>
        <v>69</v>
      </c>
      <c r="Q3" s="42">
        <f aca="true" t="shared" si="1" ref="Q3:Q66">IF(P3="","",IF(P3&gt;=$P$1,B3,""))</f>
        <v>2102</v>
      </c>
      <c r="R3" s="42">
        <f aca="true" t="shared" si="2" ref="R3:R66">IF(P3="","",IF(P3&lt;=$P$1,B3,""))</f>
      </c>
    </row>
    <row r="4" spans="1:18" ht="15.75">
      <c r="A4" s="34" t="s">
        <v>3</v>
      </c>
      <c r="B4" s="44">
        <v>2271</v>
      </c>
      <c r="D4" s="8" t="s">
        <v>105</v>
      </c>
      <c r="E4" s="9">
        <f>MEDIAN(B2:B201)</f>
        <v>2194</v>
      </c>
      <c r="H4" s="8" t="s">
        <v>109</v>
      </c>
      <c r="I4" s="9">
        <f>E14-E13</f>
        <v>266</v>
      </c>
      <c r="P4" s="42">
        <f t="shared" si="0"/>
        <v>37</v>
      </c>
      <c r="Q4" s="42">
        <f t="shared" si="1"/>
      </c>
      <c r="R4" s="42">
        <f t="shared" si="2"/>
        <v>2271</v>
      </c>
    </row>
    <row r="5" spans="1:18" ht="15.75">
      <c r="A5" s="34" t="s">
        <v>4</v>
      </c>
      <c r="B5" s="44">
        <v>2188</v>
      </c>
      <c r="D5" s="8" t="s">
        <v>106</v>
      </c>
      <c r="E5" s="9">
        <f>MODE(B2:B201)</f>
        <v>2117</v>
      </c>
      <c r="H5" s="8" t="s">
        <v>110</v>
      </c>
      <c r="I5" s="9">
        <f>STDEV(B2:B201)</f>
        <v>234.74174504907913</v>
      </c>
      <c r="P5" s="42">
        <f t="shared" si="0"/>
        <v>54</v>
      </c>
      <c r="Q5" s="42">
        <f t="shared" si="1"/>
        <v>2188</v>
      </c>
      <c r="R5" s="42">
        <f t="shared" si="2"/>
      </c>
    </row>
    <row r="6" spans="1:18" ht="16.5" thickBot="1">
      <c r="A6" s="34" t="s">
        <v>5</v>
      </c>
      <c r="B6" s="44">
        <v>2148</v>
      </c>
      <c r="D6" s="10" t="s">
        <v>107</v>
      </c>
      <c r="E6" s="31">
        <f>AVERAGE(E11,E12)</f>
        <v>2239.5</v>
      </c>
      <c r="H6" s="8" t="s">
        <v>111</v>
      </c>
      <c r="I6" s="9">
        <f>I5*I5</f>
        <v>55103.68686868686</v>
      </c>
      <c r="P6" s="42">
        <f t="shared" si="0"/>
        <v>59</v>
      </c>
      <c r="Q6" s="42">
        <f t="shared" si="1"/>
        <v>2148</v>
      </c>
      <c r="R6" s="42">
        <f t="shared" si="2"/>
      </c>
    </row>
    <row r="7" spans="1:18" ht="16.5" thickBot="1">
      <c r="A7" s="34" t="s">
        <v>6</v>
      </c>
      <c r="B7" s="44">
        <v>2117</v>
      </c>
      <c r="D7" s="3"/>
      <c r="E7" s="3"/>
      <c r="H7" s="10" t="s">
        <v>112</v>
      </c>
      <c r="I7" s="11">
        <f>I5/E3</f>
        <v>0.10614593942983457</v>
      </c>
      <c r="P7" s="42">
        <f t="shared" si="0"/>
        <v>66</v>
      </c>
      <c r="Q7" s="42">
        <f t="shared" si="1"/>
        <v>2117</v>
      </c>
      <c r="R7" s="42">
        <f t="shared" si="2"/>
      </c>
    </row>
    <row r="8" spans="1:18" ht="15.75" thickBot="1">
      <c r="A8" s="34" t="s">
        <v>7</v>
      </c>
      <c r="B8" s="44">
        <v>2484</v>
      </c>
      <c r="P8" s="42">
        <f t="shared" si="0"/>
        <v>13</v>
      </c>
      <c r="Q8" s="42">
        <f t="shared" si="1"/>
      </c>
      <c r="R8" s="42">
        <f t="shared" si="2"/>
        <v>2484</v>
      </c>
    </row>
    <row r="9" spans="1:18" ht="15.75">
      <c r="A9" s="34" t="s">
        <v>8</v>
      </c>
      <c r="B9" s="44">
        <v>2130</v>
      </c>
      <c r="D9" s="6" t="s">
        <v>113</v>
      </c>
      <c r="E9" s="23"/>
      <c r="F9" s="24"/>
      <c r="G9" s="4"/>
      <c r="H9" s="12" t="s">
        <v>119</v>
      </c>
      <c r="I9" s="13">
        <f>$E$3-1*$I$5</f>
        <v>1976.758254950921</v>
      </c>
      <c r="J9" s="14">
        <f>$E$3+1*$I$5</f>
        <v>2446.2417450490793</v>
      </c>
      <c r="P9" s="42">
        <f t="shared" si="0"/>
        <v>64</v>
      </c>
      <c r="Q9" s="42">
        <f t="shared" si="1"/>
        <v>2130</v>
      </c>
      <c r="R9" s="42">
        <f t="shared" si="2"/>
      </c>
    </row>
    <row r="10" spans="1:18" ht="15.75">
      <c r="A10" s="34" t="s">
        <v>9</v>
      </c>
      <c r="B10" s="44">
        <v>2254</v>
      </c>
      <c r="D10" s="8" t="s">
        <v>114</v>
      </c>
      <c r="E10" s="25">
        <f>COUNT(B2:B201)</f>
        <v>100</v>
      </c>
      <c r="F10" s="26"/>
      <c r="G10" s="4"/>
      <c r="H10" s="8" t="s">
        <v>120</v>
      </c>
      <c r="I10" s="15"/>
      <c r="J10" s="16">
        <f>COUNTIF($B$2:$B$201,"&lt;"&amp;J9)-COUNTIF($B$2:$B$201,"&lt;"&amp;I9)</f>
        <v>72</v>
      </c>
      <c r="P10" s="42">
        <f t="shared" si="0"/>
        <v>40</v>
      </c>
      <c r="Q10" s="42">
        <f t="shared" si="1"/>
      </c>
      <c r="R10" s="42">
        <f t="shared" si="2"/>
        <v>2254</v>
      </c>
    </row>
    <row r="11" spans="1:18" ht="15.75">
      <c r="A11" s="34" t="s">
        <v>10</v>
      </c>
      <c r="B11" s="44">
        <v>2385</v>
      </c>
      <c r="D11" s="8" t="s">
        <v>115</v>
      </c>
      <c r="E11" s="20">
        <f>MIN(B2:B201)</f>
        <v>1593</v>
      </c>
      <c r="F11" s="26"/>
      <c r="G11" s="4"/>
      <c r="H11" s="17"/>
      <c r="I11" s="18"/>
      <c r="J11" s="19"/>
      <c r="P11" s="42">
        <f t="shared" si="0"/>
        <v>21</v>
      </c>
      <c r="Q11" s="42">
        <f t="shared" si="1"/>
      </c>
      <c r="R11" s="42">
        <f t="shared" si="2"/>
        <v>2385</v>
      </c>
    </row>
    <row r="12" spans="1:18" ht="15.75">
      <c r="A12" s="34" t="s">
        <v>11</v>
      </c>
      <c r="B12" s="44">
        <v>2108</v>
      </c>
      <c r="D12" s="8" t="s">
        <v>116</v>
      </c>
      <c r="E12" s="20">
        <f>MAX(B2:B201)</f>
        <v>2886</v>
      </c>
      <c r="F12" s="26"/>
      <c r="G12" s="4"/>
      <c r="H12" s="8" t="s">
        <v>121</v>
      </c>
      <c r="I12" s="20">
        <f>$E$3-2*$I$5</f>
        <v>1742.0165099018418</v>
      </c>
      <c r="J12" s="9">
        <f>$E$3+2*$I$5</f>
        <v>2680.983490098158</v>
      </c>
      <c r="P12" s="42">
        <f t="shared" si="0"/>
        <v>68</v>
      </c>
      <c r="Q12" s="42">
        <f t="shared" si="1"/>
        <v>2108</v>
      </c>
      <c r="R12" s="42">
        <f t="shared" si="2"/>
      </c>
    </row>
    <row r="13" spans="1:18" ht="15.75">
      <c r="A13" s="34" t="s">
        <v>12</v>
      </c>
      <c r="B13" s="44">
        <v>1715</v>
      </c>
      <c r="D13" s="8" t="s">
        <v>117</v>
      </c>
      <c r="E13" s="20">
        <f>Q1</f>
        <v>2071</v>
      </c>
      <c r="F13" s="26"/>
      <c r="H13" s="8" t="s">
        <v>122</v>
      </c>
      <c r="I13" s="15"/>
      <c r="J13" s="16">
        <f>COUNTIF($B$2:$B$201,"&lt;"&amp;J12)-COUNTIF($B$2:$B$201,"&lt;"&amp;I12)</f>
        <v>94</v>
      </c>
      <c r="P13" s="42">
        <f t="shared" si="0"/>
        <v>98</v>
      </c>
      <c r="Q13" s="42">
        <f t="shared" si="1"/>
        <v>1715</v>
      </c>
      <c r="R13" s="42">
        <f t="shared" si="2"/>
      </c>
    </row>
    <row r="14" spans="1:18" ht="15.75">
      <c r="A14" s="34" t="s">
        <v>13</v>
      </c>
      <c r="B14" s="44">
        <v>2495</v>
      </c>
      <c r="D14" s="8" t="s">
        <v>118</v>
      </c>
      <c r="E14" s="20">
        <f>R1</f>
        <v>2337</v>
      </c>
      <c r="F14" s="26"/>
      <c r="H14" s="17"/>
      <c r="I14" s="18"/>
      <c r="J14" s="19"/>
      <c r="P14" s="42">
        <f t="shared" si="0"/>
        <v>11</v>
      </c>
      <c r="Q14" s="42">
        <f t="shared" si="1"/>
      </c>
      <c r="R14" s="42">
        <f t="shared" si="2"/>
        <v>2495</v>
      </c>
    </row>
    <row r="15" spans="1:18" ht="15.75">
      <c r="A15" s="34" t="s">
        <v>14</v>
      </c>
      <c r="B15" s="44">
        <v>2073</v>
      </c>
      <c r="D15" s="27"/>
      <c r="E15" s="28"/>
      <c r="F15" s="26"/>
      <c r="H15" s="8" t="s">
        <v>123</v>
      </c>
      <c r="I15" s="20">
        <f>$E$3-3*$I$5</f>
        <v>1507.2747648527625</v>
      </c>
      <c r="J15" s="9">
        <f>$E$3+3*$I$5</f>
        <v>2915.7252351472375</v>
      </c>
      <c r="P15" s="42">
        <f t="shared" si="0"/>
        <v>75</v>
      </c>
      <c r="Q15" s="42">
        <f t="shared" si="1"/>
        <v>2073</v>
      </c>
      <c r="R15" s="42">
        <f t="shared" si="2"/>
      </c>
    </row>
    <row r="16" spans="1:18" ht="16.5" thickBot="1">
      <c r="A16" s="34" t="s">
        <v>15</v>
      </c>
      <c r="B16" s="44">
        <v>2283</v>
      </c>
      <c r="D16" s="8" t="s">
        <v>225</v>
      </c>
      <c r="E16" s="32">
        <v>0.9</v>
      </c>
      <c r="F16" s="26"/>
      <c r="G16" s="4"/>
      <c r="H16" s="10" t="s">
        <v>124</v>
      </c>
      <c r="I16" s="21"/>
      <c r="J16" s="22">
        <f>COUNTIF($B$2:$B$201,"&lt;"&amp;J15)-COUNTIF($B$2:$B$201,"&lt;"&amp;I15)</f>
        <v>100</v>
      </c>
      <c r="P16" s="42">
        <f t="shared" si="0"/>
        <v>35</v>
      </c>
      <c r="Q16" s="42">
        <f t="shared" si="1"/>
      </c>
      <c r="R16" s="42">
        <f t="shared" si="2"/>
        <v>2283</v>
      </c>
    </row>
    <row r="17" spans="1:18" ht="16.5" thickBot="1">
      <c r="A17" s="34" t="s">
        <v>16</v>
      </c>
      <c r="B17" s="44">
        <v>2119</v>
      </c>
      <c r="D17" s="29"/>
      <c r="E17" s="21" t="s">
        <v>226</v>
      </c>
      <c r="F17" s="30">
        <f>PERCENTILE(B2:B201,E16)</f>
        <v>2495.3</v>
      </c>
      <c r="P17" s="42">
        <f t="shared" si="0"/>
        <v>65</v>
      </c>
      <c r="Q17" s="42">
        <f t="shared" si="1"/>
        <v>2119</v>
      </c>
      <c r="R17" s="42">
        <f t="shared" si="2"/>
      </c>
    </row>
    <row r="18" spans="1:18" ht="15">
      <c r="A18" s="34" t="s">
        <v>17</v>
      </c>
      <c r="B18" s="44">
        <v>2189</v>
      </c>
      <c r="P18" s="42">
        <f t="shared" si="0"/>
        <v>52</v>
      </c>
      <c r="Q18" s="42">
        <f t="shared" si="1"/>
        <v>2189</v>
      </c>
      <c r="R18" s="42">
        <f t="shared" si="2"/>
      </c>
    </row>
    <row r="19" spans="1:18" ht="15.75">
      <c r="A19" s="34" t="s">
        <v>18</v>
      </c>
      <c r="B19" s="44">
        <v>2316</v>
      </c>
      <c r="D19" s="47" t="s">
        <v>229</v>
      </c>
      <c r="P19" s="42">
        <f t="shared" si="0"/>
        <v>29</v>
      </c>
      <c r="Q19" s="42">
        <f t="shared" si="1"/>
      </c>
      <c r="R19" s="42">
        <f t="shared" si="2"/>
        <v>2316</v>
      </c>
    </row>
    <row r="20" spans="1:18" ht="15.75">
      <c r="A20" s="34" t="s">
        <v>19</v>
      </c>
      <c r="B20" s="44">
        <v>2220</v>
      </c>
      <c r="D20" s="47" t="s">
        <v>230</v>
      </c>
      <c r="P20" s="42">
        <f t="shared" si="0"/>
        <v>46</v>
      </c>
      <c r="Q20" s="42">
        <f t="shared" si="1"/>
      </c>
      <c r="R20" s="42">
        <f t="shared" si="2"/>
        <v>2220</v>
      </c>
    </row>
    <row r="21" spans="1:18" ht="15.75">
      <c r="A21" s="34" t="s">
        <v>20</v>
      </c>
      <c r="B21" s="44">
        <v>1901</v>
      </c>
      <c r="D21" s="47" t="s">
        <v>231</v>
      </c>
      <c r="P21" s="42">
        <f t="shared" si="0"/>
        <v>93</v>
      </c>
      <c r="Q21" s="42">
        <f t="shared" si="1"/>
        <v>1901</v>
      </c>
      <c r="R21" s="42">
        <f t="shared" si="2"/>
      </c>
    </row>
    <row r="22" spans="1:18" ht="15.75">
      <c r="A22" s="34" t="s">
        <v>21</v>
      </c>
      <c r="B22" s="44">
        <v>2624</v>
      </c>
      <c r="D22" s="47" t="s">
        <v>232</v>
      </c>
      <c r="P22" s="42">
        <f t="shared" si="0"/>
        <v>5</v>
      </c>
      <c r="Q22" s="42">
        <f t="shared" si="1"/>
      </c>
      <c r="R22" s="42">
        <f t="shared" si="2"/>
        <v>2624</v>
      </c>
    </row>
    <row r="23" spans="1:18" ht="15.75">
      <c r="A23" s="34" t="s">
        <v>22</v>
      </c>
      <c r="B23" s="44">
        <v>1938</v>
      </c>
      <c r="D23" s="47" t="s">
        <v>228</v>
      </c>
      <c r="P23" s="42">
        <f t="shared" si="0"/>
        <v>88</v>
      </c>
      <c r="Q23" s="42">
        <f t="shared" si="1"/>
        <v>1938</v>
      </c>
      <c r="R23" s="42">
        <f t="shared" si="2"/>
      </c>
    </row>
    <row r="24" spans="1:18" ht="15">
      <c r="A24" s="34" t="s">
        <v>23</v>
      </c>
      <c r="B24" s="44">
        <v>2101</v>
      </c>
      <c r="P24" s="42">
        <f t="shared" si="0"/>
        <v>70</v>
      </c>
      <c r="Q24" s="42">
        <f t="shared" si="1"/>
        <v>2101</v>
      </c>
      <c r="R24" s="42">
        <f t="shared" si="2"/>
      </c>
    </row>
    <row r="25" spans="1:18" ht="15">
      <c r="A25" s="34" t="s">
        <v>24</v>
      </c>
      <c r="B25" s="44">
        <v>2141</v>
      </c>
      <c r="P25" s="42">
        <f t="shared" si="0"/>
        <v>60</v>
      </c>
      <c r="Q25" s="42">
        <f t="shared" si="1"/>
        <v>2141</v>
      </c>
      <c r="R25" s="42">
        <f t="shared" si="2"/>
      </c>
    </row>
    <row r="26" spans="1:18" ht="15.75" thickBot="1">
      <c r="A26" s="34" t="s">
        <v>25</v>
      </c>
      <c r="B26" s="44">
        <v>2198</v>
      </c>
      <c r="P26" s="42">
        <f t="shared" si="0"/>
        <v>50</v>
      </c>
      <c r="Q26" s="42">
        <f t="shared" si="1"/>
      </c>
      <c r="R26" s="42">
        <f t="shared" si="2"/>
        <v>2198</v>
      </c>
    </row>
    <row r="27" spans="1:18" ht="16.5" thickBot="1">
      <c r="A27" s="34" t="s">
        <v>26</v>
      </c>
      <c r="B27" s="44">
        <v>1912</v>
      </c>
      <c r="H27" s="37"/>
      <c r="I27" s="36" t="s">
        <v>227</v>
      </c>
      <c r="J27" s="38"/>
      <c r="P27" s="42">
        <f t="shared" si="0"/>
        <v>92</v>
      </c>
      <c r="Q27" s="42">
        <f t="shared" si="1"/>
        <v>1912</v>
      </c>
      <c r="R27" s="42">
        <f t="shared" si="2"/>
      </c>
    </row>
    <row r="28" spans="1:18" ht="15">
      <c r="A28" s="34" t="s">
        <v>27</v>
      </c>
      <c r="B28" s="44">
        <v>2117</v>
      </c>
      <c r="P28" s="42">
        <f t="shared" si="0"/>
        <v>66</v>
      </c>
      <c r="Q28" s="42">
        <f t="shared" si="1"/>
        <v>2117</v>
      </c>
      <c r="R28" s="42">
        <f t="shared" si="2"/>
      </c>
    </row>
    <row r="29" spans="1:18" ht="15">
      <c r="A29" s="34" t="s">
        <v>28</v>
      </c>
      <c r="B29" s="44">
        <v>2162</v>
      </c>
      <c r="P29" s="42">
        <f t="shared" si="0"/>
        <v>57</v>
      </c>
      <c r="Q29" s="42">
        <f t="shared" si="1"/>
        <v>2162</v>
      </c>
      <c r="R29" s="42">
        <f t="shared" si="2"/>
      </c>
    </row>
    <row r="30" spans="1:18" ht="15">
      <c r="A30" s="34" t="s">
        <v>29</v>
      </c>
      <c r="B30" s="44">
        <v>2041</v>
      </c>
      <c r="P30" s="42">
        <f t="shared" si="0"/>
        <v>79</v>
      </c>
      <c r="Q30" s="42">
        <f t="shared" si="1"/>
        <v>2041</v>
      </c>
      <c r="R30" s="42">
        <f t="shared" si="2"/>
      </c>
    </row>
    <row r="31" spans="1:18" ht="15">
      <c r="A31" s="34" t="s">
        <v>30</v>
      </c>
      <c r="B31" s="44">
        <v>1712</v>
      </c>
      <c r="P31" s="42">
        <f t="shared" si="0"/>
        <v>99</v>
      </c>
      <c r="Q31" s="42">
        <f t="shared" si="1"/>
        <v>1712</v>
      </c>
      <c r="R31" s="42">
        <f t="shared" si="2"/>
      </c>
    </row>
    <row r="32" spans="1:18" ht="15">
      <c r="A32" s="34" t="s">
        <v>31</v>
      </c>
      <c r="B32" s="44">
        <v>1974</v>
      </c>
      <c r="P32" s="42">
        <f t="shared" si="0"/>
        <v>87</v>
      </c>
      <c r="Q32" s="42">
        <f t="shared" si="1"/>
        <v>1974</v>
      </c>
      <c r="R32" s="42">
        <f t="shared" si="2"/>
      </c>
    </row>
    <row r="33" spans="1:18" ht="15">
      <c r="A33" s="34" t="s">
        <v>32</v>
      </c>
      <c r="B33" s="44">
        <v>2438</v>
      </c>
      <c r="P33" s="42">
        <f t="shared" si="0"/>
        <v>17</v>
      </c>
      <c r="Q33" s="42">
        <f t="shared" si="1"/>
      </c>
      <c r="R33" s="42">
        <f t="shared" si="2"/>
        <v>2438</v>
      </c>
    </row>
    <row r="34" spans="1:18" ht="15">
      <c r="A34" s="34" t="s">
        <v>33</v>
      </c>
      <c r="B34" s="44">
        <v>2019</v>
      </c>
      <c r="P34" s="42">
        <f t="shared" si="0"/>
        <v>83</v>
      </c>
      <c r="Q34" s="42">
        <f t="shared" si="1"/>
        <v>2019</v>
      </c>
      <c r="R34" s="42">
        <f t="shared" si="2"/>
      </c>
    </row>
    <row r="35" spans="1:18" ht="15">
      <c r="A35" s="34" t="s">
        <v>34</v>
      </c>
      <c r="B35" s="44">
        <v>1919</v>
      </c>
      <c r="P35" s="42">
        <f t="shared" si="0"/>
        <v>91</v>
      </c>
      <c r="Q35" s="42">
        <f t="shared" si="1"/>
        <v>1919</v>
      </c>
      <c r="R35" s="42">
        <f t="shared" si="2"/>
      </c>
    </row>
    <row r="36" spans="1:18" ht="15">
      <c r="A36" s="34" t="s">
        <v>35</v>
      </c>
      <c r="B36" s="44">
        <v>2023</v>
      </c>
      <c r="P36" s="42">
        <f t="shared" si="0"/>
        <v>82</v>
      </c>
      <c r="Q36" s="42">
        <f t="shared" si="1"/>
        <v>2023</v>
      </c>
      <c r="R36" s="42">
        <f t="shared" si="2"/>
      </c>
    </row>
    <row r="37" spans="1:18" ht="15">
      <c r="A37" s="34" t="s">
        <v>36</v>
      </c>
      <c r="B37" s="44">
        <v>2310</v>
      </c>
      <c r="P37" s="42">
        <f t="shared" si="0"/>
        <v>33</v>
      </c>
      <c r="Q37" s="42">
        <f t="shared" si="1"/>
      </c>
      <c r="R37" s="42">
        <f t="shared" si="2"/>
        <v>2310</v>
      </c>
    </row>
    <row r="38" spans="1:18" ht="15">
      <c r="A38" s="34" t="s">
        <v>37</v>
      </c>
      <c r="B38" s="44">
        <v>2639</v>
      </c>
      <c r="P38" s="42">
        <f t="shared" si="0"/>
        <v>4</v>
      </c>
      <c r="Q38" s="42">
        <f t="shared" si="1"/>
      </c>
      <c r="R38" s="42">
        <f t="shared" si="2"/>
        <v>2639</v>
      </c>
    </row>
    <row r="39" spans="1:18" ht="15">
      <c r="A39" s="34" t="s">
        <v>38</v>
      </c>
      <c r="B39" s="44">
        <v>2069</v>
      </c>
      <c r="P39" s="42">
        <f t="shared" si="0"/>
        <v>76</v>
      </c>
      <c r="Q39" s="42">
        <f t="shared" si="1"/>
        <v>2069</v>
      </c>
      <c r="R39" s="42">
        <f t="shared" si="2"/>
      </c>
    </row>
    <row r="40" spans="1:18" ht="15">
      <c r="A40" s="34" t="s">
        <v>39</v>
      </c>
      <c r="B40" s="44">
        <v>2182</v>
      </c>
      <c r="P40" s="42">
        <f t="shared" si="0"/>
        <v>55</v>
      </c>
      <c r="Q40" s="42">
        <f t="shared" si="1"/>
        <v>2182</v>
      </c>
      <c r="R40" s="42">
        <f t="shared" si="2"/>
      </c>
    </row>
    <row r="41" spans="1:18" ht="15">
      <c r="A41" s="34" t="s">
        <v>40</v>
      </c>
      <c r="B41" s="44">
        <v>2090</v>
      </c>
      <c r="P41" s="42">
        <f t="shared" si="0"/>
        <v>73</v>
      </c>
      <c r="Q41" s="42">
        <f t="shared" si="1"/>
        <v>2090</v>
      </c>
      <c r="R41" s="42">
        <f t="shared" si="2"/>
      </c>
    </row>
    <row r="42" spans="1:18" ht="15">
      <c r="A42" s="34" t="s">
        <v>41</v>
      </c>
      <c r="B42" s="44">
        <v>1928</v>
      </c>
      <c r="P42" s="42">
        <f t="shared" si="0"/>
        <v>90</v>
      </c>
      <c r="Q42" s="42">
        <f t="shared" si="1"/>
        <v>1928</v>
      </c>
      <c r="R42" s="42">
        <f t="shared" si="2"/>
      </c>
    </row>
    <row r="43" spans="1:18" ht="15">
      <c r="A43" s="34" t="s">
        <v>42</v>
      </c>
      <c r="B43" s="44">
        <v>2056</v>
      </c>
      <c r="P43" s="42">
        <f t="shared" si="0"/>
        <v>77</v>
      </c>
      <c r="Q43" s="42">
        <f t="shared" si="1"/>
        <v>2056</v>
      </c>
      <c r="R43" s="42">
        <f t="shared" si="2"/>
      </c>
    </row>
    <row r="44" spans="1:18" ht="15">
      <c r="A44" s="34" t="s">
        <v>43</v>
      </c>
      <c r="B44" s="44">
        <v>2012</v>
      </c>
      <c r="P44" s="42">
        <f t="shared" si="0"/>
        <v>85</v>
      </c>
      <c r="Q44" s="42">
        <f t="shared" si="1"/>
        <v>2012</v>
      </c>
      <c r="R44" s="42">
        <f t="shared" si="2"/>
      </c>
    </row>
    <row r="45" spans="1:18" ht="15">
      <c r="A45" s="34" t="s">
        <v>44</v>
      </c>
      <c r="B45" s="44">
        <v>2262</v>
      </c>
      <c r="P45" s="42">
        <f t="shared" si="0"/>
        <v>39</v>
      </c>
      <c r="Q45" s="42">
        <f t="shared" si="1"/>
      </c>
      <c r="R45" s="42">
        <f t="shared" si="2"/>
        <v>2262</v>
      </c>
    </row>
    <row r="46" spans="1:18" ht="15">
      <c r="A46" s="34" t="s">
        <v>45</v>
      </c>
      <c r="B46" s="44">
        <v>2431</v>
      </c>
      <c r="P46" s="42">
        <f t="shared" si="0"/>
        <v>18</v>
      </c>
      <c r="Q46" s="42">
        <f t="shared" si="1"/>
      </c>
      <c r="R46" s="42">
        <f t="shared" si="2"/>
        <v>2431</v>
      </c>
    </row>
    <row r="47" spans="1:18" ht="15">
      <c r="A47" s="34" t="s">
        <v>46</v>
      </c>
      <c r="B47" s="44">
        <v>2217</v>
      </c>
      <c r="P47" s="42">
        <f t="shared" si="0"/>
        <v>48</v>
      </c>
      <c r="Q47" s="42">
        <f t="shared" si="1"/>
      </c>
      <c r="R47" s="42">
        <f t="shared" si="2"/>
        <v>2217</v>
      </c>
    </row>
    <row r="48" spans="1:18" ht="15">
      <c r="A48" s="34" t="s">
        <v>47</v>
      </c>
      <c r="B48" s="44">
        <v>2157</v>
      </c>
      <c r="P48" s="42">
        <f t="shared" si="0"/>
        <v>58</v>
      </c>
      <c r="Q48" s="42">
        <f t="shared" si="1"/>
        <v>2157</v>
      </c>
      <c r="R48" s="42">
        <f t="shared" si="2"/>
      </c>
    </row>
    <row r="49" spans="1:18" ht="15">
      <c r="A49" s="34" t="s">
        <v>48</v>
      </c>
      <c r="B49" s="44">
        <v>2014</v>
      </c>
      <c r="P49" s="42">
        <f t="shared" si="0"/>
        <v>84</v>
      </c>
      <c r="Q49" s="42">
        <f t="shared" si="1"/>
        <v>2014</v>
      </c>
      <c r="R49" s="42">
        <f t="shared" si="2"/>
      </c>
    </row>
    <row r="50" spans="1:18" ht="15">
      <c r="A50" s="34" t="s">
        <v>49</v>
      </c>
      <c r="B50" s="44">
        <v>2221</v>
      </c>
      <c r="P50" s="42">
        <f t="shared" si="0"/>
        <v>44</v>
      </c>
      <c r="Q50" s="42">
        <f t="shared" si="1"/>
      </c>
      <c r="R50" s="42">
        <f t="shared" si="2"/>
        <v>2221</v>
      </c>
    </row>
    <row r="51" spans="1:18" ht="15">
      <c r="A51" s="34" t="s">
        <v>50</v>
      </c>
      <c r="B51" s="44">
        <v>2236</v>
      </c>
      <c r="P51" s="42">
        <f t="shared" si="0"/>
        <v>42</v>
      </c>
      <c r="Q51" s="42">
        <f t="shared" si="1"/>
      </c>
      <c r="R51" s="42">
        <f t="shared" si="2"/>
        <v>2236</v>
      </c>
    </row>
    <row r="52" spans="1:18" ht="15">
      <c r="A52" s="34" t="s">
        <v>51</v>
      </c>
      <c r="B52" s="44">
        <v>2189</v>
      </c>
      <c r="P52" s="42">
        <f t="shared" si="0"/>
        <v>52</v>
      </c>
      <c r="Q52" s="42">
        <f t="shared" si="1"/>
        <v>2189</v>
      </c>
      <c r="R52" s="42">
        <f t="shared" si="2"/>
      </c>
    </row>
    <row r="53" spans="1:18" ht="15">
      <c r="A53" s="34" t="s">
        <v>52</v>
      </c>
      <c r="B53" s="44">
        <v>2218</v>
      </c>
      <c r="P53" s="42">
        <f t="shared" si="0"/>
        <v>47</v>
      </c>
      <c r="Q53" s="42">
        <f t="shared" si="1"/>
      </c>
      <c r="R53" s="42">
        <f t="shared" si="2"/>
        <v>2218</v>
      </c>
    </row>
    <row r="54" spans="1:18" ht="15">
      <c r="A54" s="34" t="s">
        <v>53</v>
      </c>
      <c r="B54" s="44">
        <v>1937</v>
      </c>
      <c r="P54" s="42">
        <f t="shared" si="0"/>
        <v>89</v>
      </c>
      <c r="Q54" s="42">
        <f t="shared" si="1"/>
        <v>1937</v>
      </c>
      <c r="R54" s="42">
        <f t="shared" si="2"/>
      </c>
    </row>
    <row r="55" spans="1:18" ht="15">
      <c r="A55" s="34" t="s">
        <v>54</v>
      </c>
      <c r="B55" s="44">
        <v>2296</v>
      </c>
      <c r="P55" s="42">
        <f t="shared" si="0"/>
        <v>34</v>
      </c>
      <c r="Q55" s="42">
        <f t="shared" si="1"/>
      </c>
      <c r="R55" s="42">
        <f t="shared" si="2"/>
        <v>2296</v>
      </c>
    </row>
    <row r="56" spans="1:18" ht="15">
      <c r="A56" s="34" t="s">
        <v>55</v>
      </c>
      <c r="B56" s="44">
        <v>1749</v>
      </c>
      <c r="P56" s="42">
        <f t="shared" si="0"/>
        <v>97</v>
      </c>
      <c r="Q56" s="42">
        <f t="shared" si="1"/>
        <v>1749</v>
      </c>
      <c r="R56" s="42">
        <f t="shared" si="2"/>
      </c>
    </row>
    <row r="57" spans="1:18" ht="15">
      <c r="A57" s="34" t="s">
        <v>56</v>
      </c>
      <c r="B57" s="44">
        <v>2230</v>
      </c>
      <c r="P57" s="42">
        <f t="shared" si="0"/>
        <v>43</v>
      </c>
      <c r="Q57" s="42">
        <f t="shared" si="1"/>
      </c>
      <c r="R57" s="42">
        <f t="shared" si="2"/>
        <v>2230</v>
      </c>
    </row>
    <row r="58" spans="1:18" ht="15">
      <c r="A58" s="34" t="s">
        <v>57</v>
      </c>
      <c r="B58" s="44">
        <v>2263</v>
      </c>
      <c r="P58" s="42">
        <f t="shared" si="0"/>
        <v>38</v>
      </c>
      <c r="Q58" s="42">
        <f t="shared" si="1"/>
      </c>
      <c r="R58" s="42">
        <f t="shared" si="2"/>
        <v>2263</v>
      </c>
    </row>
    <row r="59" spans="1:18" ht="15">
      <c r="A59" s="34" t="s">
        <v>58</v>
      </c>
      <c r="B59" s="44">
        <v>1593</v>
      </c>
      <c r="P59" s="42">
        <f t="shared" si="0"/>
        <v>100</v>
      </c>
      <c r="Q59" s="42">
        <f t="shared" si="1"/>
        <v>1593</v>
      </c>
      <c r="R59" s="42">
        <f t="shared" si="2"/>
      </c>
    </row>
    <row r="60" spans="1:18" ht="15">
      <c r="A60" s="34" t="s">
        <v>59</v>
      </c>
      <c r="B60" s="44">
        <v>2221</v>
      </c>
      <c r="P60" s="42">
        <f t="shared" si="0"/>
        <v>44</v>
      </c>
      <c r="Q60" s="42">
        <f t="shared" si="1"/>
      </c>
      <c r="R60" s="42">
        <f t="shared" si="2"/>
        <v>2221</v>
      </c>
    </row>
    <row r="61" spans="1:18" ht="15">
      <c r="A61" s="34" t="s">
        <v>60</v>
      </c>
      <c r="B61" s="44">
        <v>2036</v>
      </c>
      <c r="P61" s="42">
        <f t="shared" si="0"/>
        <v>81</v>
      </c>
      <c r="Q61" s="42">
        <f t="shared" si="1"/>
        <v>2036</v>
      </c>
      <c r="R61" s="42">
        <f t="shared" si="2"/>
      </c>
    </row>
    <row r="62" spans="1:18" ht="15">
      <c r="A62" s="34" t="s">
        <v>61</v>
      </c>
      <c r="B62" s="44">
        <v>2170</v>
      </c>
      <c r="P62" s="42">
        <f t="shared" si="0"/>
        <v>56</v>
      </c>
      <c r="Q62" s="42">
        <f t="shared" si="1"/>
        <v>2170</v>
      </c>
      <c r="R62" s="42">
        <f t="shared" si="2"/>
      </c>
    </row>
    <row r="63" spans="1:18" ht="15">
      <c r="A63" s="34" t="s">
        <v>62</v>
      </c>
      <c r="B63" s="44">
        <v>2007</v>
      </c>
      <c r="P63" s="42">
        <f t="shared" si="0"/>
        <v>86</v>
      </c>
      <c r="Q63" s="42">
        <f t="shared" si="1"/>
        <v>2007</v>
      </c>
      <c r="R63" s="42">
        <f t="shared" si="2"/>
      </c>
    </row>
    <row r="64" spans="1:18" ht="15">
      <c r="A64" s="34" t="s">
        <v>63</v>
      </c>
      <c r="B64" s="44">
        <v>2054</v>
      </c>
      <c r="P64" s="42">
        <f t="shared" si="0"/>
        <v>78</v>
      </c>
      <c r="Q64" s="42">
        <f t="shared" si="1"/>
        <v>2054</v>
      </c>
      <c r="R64" s="42">
        <f t="shared" si="2"/>
      </c>
    </row>
    <row r="65" spans="1:18" ht="15">
      <c r="A65" s="34" t="s">
        <v>64</v>
      </c>
      <c r="B65" s="44">
        <v>2247</v>
      </c>
      <c r="P65" s="42">
        <f t="shared" si="0"/>
        <v>41</v>
      </c>
      <c r="Q65" s="42">
        <f t="shared" si="1"/>
      </c>
      <c r="R65" s="42">
        <f t="shared" si="2"/>
        <v>2247</v>
      </c>
    </row>
    <row r="66" spans="1:18" ht="15">
      <c r="A66" s="34" t="s">
        <v>65</v>
      </c>
      <c r="B66" s="44">
        <v>2190</v>
      </c>
      <c r="P66" s="42">
        <f t="shared" si="0"/>
        <v>51</v>
      </c>
      <c r="Q66" s="42">
        <f t="shared" si="1"/>
        <v>2190</v>
      </c>
      <c r="R66" s="42">
        <f t="shared" si="2"/>
      </c>
    </row>
    <row r="67" spans="1:18" ht="15">
      <c r="A67" s="34" t="s">
        <v>66</v>
      </c>
      <c r="B67" s="44">
        <v>2495</v>
      </c>
      <c r="P67" s="42">
        <f aca="true" t="shared" si="3" ref="P67:P130">IF(ISNUMBER(RANK(B67,$B$2:$B$201)),RANK(B67,$B$2:$B$201),"")</f>
        <v>11</v>
      </c>
      <c r="Q67" s="42">
        <f aca="true" t="shared" si="4" ref="Q67:Q130">IF(P67="","",IF(P67&gt;=$P$1,B67,""))</f>
      </c>
      <c r="R67" s="42">
        <f aca="true" t="shared" si="5" ref="R67:R130">IF(P67="","",IF(P67&lt;=$P$1,B67,""))</f>
        <v>2495</v>
      </c>
    </row>
    <row r="68" spans="1:18" ht="15">
      <c r="A68" s="34" t="s">
        <v>67</v>
      </c>
      <c r="B68" s="44">
        <v>2080</v>
      </c>
      <c r="P68" s="42">
        <f t="shared" si="3"/>
        <v>74</v>
      </c>
      <c r="Q68" s="42">
        <f t="shared" si="4"/>
        <v>2080</v>
      </c>
      <c r="R68" s="42">
        <f t="shared" si="5"/>
      </c>
    </row>
    <row r="69" spans="1:18" ht="15">
      <c r="A69" s="34" t="s">
        <v>68</v>
      </c>
      <c r="B69" s="44">
        <v>2210</v>
      </c>
      <c r="P69" s="42">
        <f t="shared" si="3"/>
        <v>49</v>
      </c>
      <c r="Q69" s="42">
        <f t="shared" si="4"/>
      </c>
      <c r="R69" s="42">
        <f t="shared" si="5"/>
        <v>2210</v>
      </c>
    </row>
    <row r="70" spans="1:18" ht="15">
      <c r="A70" s="34" t="s">
        <v>69</v>
      </c>
      <c r="B70" s="44">
        <v>2133</v>
      </c>
      <c r="P70" s="42">
        <f t="shared" si="3"/>
        <v>61</v>
      </c>
      <c r="Q70" s="42">
        <f t="shared" si="4"/>
        <v>2133</v>
      </c>
      <c r="R70" s="42">
        <f t="shared" si="5"/>
      </c>
    </row>
    <row r="71" spans="1:18" ht="15">
      <c r="A71" s="34" t="s">
        <v>70</v>
      </c>
      <c r="B71" s="44">
        <v>2037</v>
      </c>
      <c r="P71" s="42">
        <f t="shared" si="3"/>
        <v>80</v>
      </c>
      <c r="Q71" s="42">
        <f t="shared" si="4"/>
        <v>2037</v>
      </c>
      <c r="R71" s="42">
        <f t="shared" si="5"/>
      </c>
    </row>
    <row r="72" spans="1:18" ht="15">
      <c r="A72" s="34" t="s">
        <v>71</v>
      </c>
      <c r="B72" s="44">
        <v>1900</v>
      </c>
      <c r="P72" s="42">
        <f t="shared" si="3"/>
        <v>94</v>
      </c>
      <c r="Q72" s="42">
        <f t="shared" si="4"/>
        <v>1900</v>
      </c>
      <c r="R72" s="42">
        <f t="shared" si="5"/>
      </c>
    </row>
    <row r="73" spans="1:18" ht="15">
      <c r="A73" s="34" t="s">
        <v>72</v>
      </c>
      <c r="B73" s="44">
        <v>1871</v>
      </c>
      <c r="P73" s="42">
        <f t="shared" si="3"/>
        <v>96</v>
      </c>
      <c r="Q73" s="42">
        <f t="shared" si="4"/>
        <v>1871</v>
      </c>
      <c r="R73" s="42">
        <f t="shared" si="5"/>
      </c>
    </row>
    <row r="74" spans="1:18" ht="15">
      <c r="A74" s="34" t="s">
        <v>73</v>
      </c>
      <c r="B74" s="44">
        <v>2584</v>
      </c>
      <c r="P74" s="42">
        <f t="shared" si="3"/>
        <v>7</v>
      </c>
      <c r="Q74" s="42">
        <f t="shared" si="4"/>
      </c>
      <c r="R74" s="42">
        <f t="shared" si="5"/>
        <v>2584</v>
      </c>
    </row>
    <row r="75" spans="1:18" ht="15">
      <c r="A75" s="34" t="s">
        <v>74</v>
      </c>
      <c r="B75" s="44">
        <v>2312</v>
      </c>
      <c r="P75" s="42">
        <f t="shared" si="3"/>
        <v>30</v>
      </c>
      <c r="Q75" s="42">
        <f t="shared" si="4"/>
      </c>
      <c r="R75" s="42">
        <f t="shared" si="5"/>
        <v>2312</v>
      </c>
    </row>
    <row r="76" spans="1:18" ht="15">
      <c r="A76" s="34" t="s">
        <v>75</v>
      </c>
      <c r="B76" s="44">
        <v>2498</v>
      </c>
      <c r="P76" s="42">
        <f t="shared" si="3"/>
        <v>10</v>
      </c>
      <c r="Q76" s="42">
        <f t="shared" si="4"/>
      </c>
      <c r="R76" s="42">
        <f t="shared" si="5"/>
        <v>2498</v>
      </c>
    </row>
    <row r="77" spans="1:18" ht="15">
      <c r="A77" s="34" t="s">
        <v>76</v>
      </c>
      <c r="B77" s="44">
        <v>2407</v>
      </c>
      <c r="P77" s="42">
        <f t="shared" si="3"/>
        <v>20</v>
      </c>
      <c r="Q77" s="42">
        <f t="shared" si="4"/>
      </c>
      <c r="R77" s="42">
        <f t="shared" si="5"/>
        <v>2407</v>
      </c>
    </row>
    <row r="78" spans="1:18" ht="15">
      <c r="A78" s="34" t="s">
        <v>77</v>
      </c>
      <c r="B78" s="44">
        <v>2363</v>
      </c>
      <c r="P78" s="42">
        <f t="shared" si="3"/>
        <v>22</v>
      </c>
      <c r="Q78" s="42">
        <f t="shared" si="4"/>
      </c>
      <c r="R78" s="42">
        <f t="shared" si="5"/>
        <v>2363</v>
      </c>
    </row>
    <row r="79" spans="1:18" ht="15">
      <c r="A79" s="34" t="s">
        <v>78</v>
      </c>
      <c r="B79" s="44">
        <v>2329</v>
      </c>
      <c r="P79" s="42">
        <f t="shared" si="3"/>
        <v>27</v>
      </c>
      <c r="Q79" s="42">
        <f t="shared" si="4"/>
      </c>
      <c r="R79" s="42">
        <f t="shared" si="5"/>
        <v>2329</v>
      </c>
    </row>
    <row r="80" spans="1:18" ht="15">
      <c r="A80" s="34" t="s">
        <v>79</v>
      </c>
      <c r="B80" s="44">
        <v>2732</v>
      </c>
      <c r="P80" s="42">
        <f t="shared" si="3"/>
        <v>3</v>
      </c>
      <c r="Q80" s="42">
        <f t="shared" si="4"/>
      </c>
      <c r="R80" s="42">
        <f t="shared" si="5"/>
        <v>2732</v>
      </c>
    </row>
    <row r="81" spans="1:18" ht="15">
      <c r="A81" s="34" t="s">
        <v>80</v>
      </c>
      <c r="B81" s="44">
        <v>2343</v>
      </c>
      <c r="P81" s="42">
        <f t="shared" si="3"/>
        <v>25</v>
      </c>
      <c r="Q81" s="42">
        <f t="shared" si="4"/>
      </c>
      <c r="R81" s="42">
        <f t="shared" si="5"/>
        <v>2343</v>
      </c>
    </row>
    <row r="82" spans="1:18" ht="15">
      <c r="A82" s="34" t="s">
        <v>81</v>
      </c>
      <c r="B82" s="44">
        <v>2479</v>
      </c>
      <c r="P82" s="42">
        <f t="shared" si="3"/>
        <v>14</v>
      </c>
      <c r="Q82" s="42">
        <f t="shared" si="4"/>
      </c>
      <c r="R82" s="42">
        <f t="shared" si="5"/>
        <v>2479</v>
      </c>
    </row>
    <row r="83" spans="1:18" ht="15">
      <c r="A83" s="34" t="s">
        <v>82</v>
      </c>
      <c r="B83" s="44">
        <v>2624</v>
      </c>
      <c r="P83" s="42">
        <f t="shared" si="3"/>
        <v>5</v>
      </c>
      <c r="Q83" s="42">
        <f t="shared" si="4"/>
      </c>
      <c r="R83" s="42">
        <f t="shared" si="5"/>
        <v>2624</v>
      </c>
    </row>
    <row r="84" spans="1:18" ht="15">
      <c r="A84" s="34" t="s">
        <v>83</v>
      </c>
      <c r="B84" s="44">
        <v>2319</v>
      </c>
      <c r="P84" s="42">
        <f t="shared" si="3"/>
        <v>28</v>
      </c>
      <c r="Q84" s="42">
        <f t="shared" si="4"/>
      </c>
      <c r="R84" s="42">
        <f t="shared" si="5"/>
        <v>2319</v>
      </c>
    </row>
    <row r="85" spans="1:18" ht="15">
      <c r="A85" s="34" t="s">
        <v>84</v>
      </c>
      <c r="B85" s="44">
        <v>1887</v>
      </c>
      <c r="P85" s="42">
        <f t="shared" si="3"/>
        <v>95</v>
      </c>
      <c r="Q85" s="42">
        <f t="shared" si="4"/>
        <v>1887</v>
      </c>
      <c r="R85" s="42">
        <f t="shared" si="5"/>
      </c>
    </row>
    <row r="86" spans="1:18" ht="15">
      <c r="A86" s="34" t="s">
        <v>85</v>
      </c>
      <c r="B86" s="44">
        <v>2280</v>
      </c>
      <c r="P86" s="42">
        <f t="shared" si="3"/>
        <v>36</v>
      </c>
      <c r="Q86" s="42">
        <f t="shared" si="4"/>
      </c>
      <c r="R86" s="42">
        <f t="shared" si="5"/>
        <v>2280</v>
      </c>
    </row>
    <row r="87" spans="1:18" ht="15">
      <c r="A87" s="34" t="s">
        <v>86</v>
      </c>
      <c r="B87" s="44">
        <v>2511</v>
      </c>
      <c r="P87" s="42">
        <f t="shared" si="3"/>
        <v>9</v>
      </c>
      <c r="Q87" s="42">
        <f t="shared" si="4"/>
      </c>
      <c r="R87" s="42">
        <f t="shared" si="5"/>
        <v>2511</v>
      </c>
    </row>
    <row r="88" spans="1:18" ht="15">
      <c r="A88" s="34" t="s">
        <v>87</v>
      </c>
      <c r="B88" s="44">
        <v>2331</v>
      </c>
      <c r="P88" s="42">
        <f t="shared" si="3"/>
        <v>26</v>
      </c>
      <c r="Q88" s="42">
        <f t="shared" si="4"/>
      </c>
      <c r="R88" s="42">
        <f t="shared" si="5"/>
        <v>2331</v>
      </c>
    </row>
    <row r="89" spans="1:18" ht="15">
      <c r="A89" s="34" t="s">
        <v>88</v>
      </c>
      <c r="B89" s="44">
        <v>2408</v>
      </c>
      <c r="P89" s="42">
        <f t="shared" si="3"/>
        <v>19</v>
      </c>
      <c r="Q89" s="42">
        <f t="shared" si="4"/>
      </c>
      <c r="R89" s="42">
        <f t="shared" si="5"/>
        <v>2408</v>
      </c>
    </row>
    <row r="90" spans="1:18" ht="15">
      <c r="A90" s="34" t="s">
        <v>89</v>
      </c>
      <c r="B90" s="44">
        <v>2548</v>
      </c>
      <c r="P90" s="42">
        <f t="shared" si="3"/>
        <v>8</v>
      </c>
      <c r="Q90" s="42">
        <f t="shared" si="4"/>
      </c>
      <c r="R90" s="42">
        <f t="shared" si="5"/>
        <v>2548</v>
      </c>
    </row>
    <row r="91" spans="1:18" ht="15">
      <c r="A91" s="34" t="s">
        <v>90</v>
      </c>
      <c r="B91" s="44">
        <v>2442</v>
      </c>
      <c r="P91" s="42">
        <f t="shared" si="3"/>
        <v>15</v>
      </c>
      <c r="Q91" s="42">
        <f t="shared" si="4"/>
      </c>
      <c r="R91" s="42">
        <f t="shared" si="5"/>
        <v>2442</v>
      </c>
    </row>
    <row r="92" spans="1:18" ht="15">
      <c r="A92" s="34" t="s">
        <v>91</v>
      </c>
      <c r="B92" s="44">
        <v>2091</v>
      </c>
      <c r="P92" s="42">
        <f t="shared" si="3"/>
        <v>71</v>
      </c>
      <c r="Q92" s="42">
        <f t="shared" si="4"/>
        <v>2091</v>
      </c>
      <c r="R92" s="42">
        <f t="shared" si="5"/>
      </c>
    </row>
    <row r="93" spans="1:18" ht="15">
      <c r="A93" s="34" t="s">
        <v>92</v>
      </c>
      <c r="B93" s="44">
        <v>2886</v>
      </c>
      <c r="P93" s="42">
        <f t="shared" si="3"/>
        <v>1</v>
      </c>
      <c r="Q93" s="42">
        <f t="shared" si="4"/>
      </c>
      <c r="R93" s="42">
        <f t="shared" si="5"/>
        <v>2886</v>
      </c>
    </row>
    <row r="94" spans="1:18" ht="15">
      <c r="A94" s="34" t="s">
        <v>93</v>
      </c>
      <c r="B94" s="44">
        <v>2132</v>
      </c>
      <c r="P94" s="42">
        <f t="shared" si="3"/>
        <v>62</v>
      </c>
      <c r="Q94" s="42">
        <f t="shared" si="4"/>
        <v>2132</v>
      </c>
      <c r="R94" s="42">
        <f t="shared" si="5"/>
      </c>
    </row>
    <row r="95" spans="1:18" ht="15">
      <c r="A95" s="34" t="s">
        <v>94</v>
      </c>
      <c r="B95" s="44">
        <v>2311</v>
      </c>
      <c r="P95" s="42">
        <f t="shared" si="3"/>
        <v>31</v>
      </c>
      <c r="Q95" s="42">
        <f t="shared" si="4"/>
      </c>
      <c r="R95" s="42">
        <f t="shared" si="5"/>
        <v>2311</v>
      </c>
    </row>
    <row r="96" spans="1:18" ht="15">
      <c r="A96" s="34" t="s">
        <v>95</v>
      </c>
      <c r="B96" s="44">
        <v>2355</v>
      </c>
      <c r="P96" s="42">
        <f t="shared" si="3"/>
        <v>23</v>
      </c>
      <c r="Q96" s="42">
        <f t="shared" si="4"/>
      </c>
      <c r="R96" s="42">
        <f t="shared" si="5"/>
        <v>2355</v>
      </c>
    </row>
    <row r="97" spans="1:18" ht="15">
      <c r="A97" s="34" t="s">
        <v>96</v>
      </c>
      <c r="B97" s="44">
        <v>2442</v>
      </c>
      <c r="P97" s="42">
        <f t="shared" si="3"/>
        <v>15</v>
      </c>
      <c r="Q97" s="42">
        <f t="shared" si="4"/>
      </c>
      <c r="R97" s="42">
        <f t="shared" si="5"/>
        <v>2442</v>
      </c>
    </row>
    <row r="98" spans="1:18" ht="15">
      <c r="A98" s="34" t="s">
        <v>97</v>
      </c>
      <c r="B98" s="44">
        <v>2091</v>
      </c>
      <c r="P98" s="42">
        <f t="shared" si="3"/>
        <v>71</v>
      </c>
      <c r="Q98" s="42">
        <f t="shared" si="4"/>
        <v>2091</v>
      </c>
      <c r="R98" s="42">
        <f t="shared" si="5"/>
      </c>
    </row>
    <row r="99" spans="1:18" ht="15">
      <c r="A99" s="34" t="s">
        <v>98</v>
      </c>
      <c r="B99" s="44">
        <v>2886</v>
      </c>
      <c r="P99" s="42">
        <f t="shared" si="3"/>
        <v>1</v>
      </c>
      <c r="Q99" s="42">
        <f t="shared" si="4"/>
      </c>
      <c r="R99" s="42">
        <f t="shared" si="5"/>
        <v>2886</v>
      </c>
    </row>
    <row r="100" spans="1:18" ht="15">
      <c r="A100" s="34" t="s">
        <v>99</v>
      </c>
      <c r="B100" s="44">
        <v>2132</v>
      </c>
      <c r="P100" s="42">
        <f t="shared" si="3"/>
        <v>62</v>
      </c>
      <c r="Q100" s="42">
        <f t="shared" si="4"/>
        <v>2132</v>
      </c>
      <c r="R100" s="42">
        <f t="shared" si="5"/>
      </c>
    </row>
    <row r="101" spans="1:18" ht="15">
      <c r="A101" s="34" t="s">
        <v>100</v>
      </c>
      <c r="B101" s="44">
        <v>2311</v>
      </c>
      <c r="P101" s="42">
        <f t="shared" si="3"/>
        <v>31</v>
      </c>
      <c r="Q101" s="42">
        <f t="shared" si="4"/>
      </c>
      <c r="R101" s="42">
        <f t="shared" si="5"/>
        <v>2311</v>
      </c>
    </row>
    <row r="102" spans="1:18" ht="15">
      <c r="A102" s="34" t="s">
        <v>125</v>
      </c>
      <c r="B102" s="44"/>
      <c r="P102" s="42">
        <f t="shared" si="3"/>
      </c>
      <c r="Q102" s="42">
        <f t="shared" si="4"/>
      </c>
      <c r="R102" s="42">
        <f t="shared" si="5"/>
      </c>
    </row>
    <row r="103" spans="1:18" ht="15">
      <c r="A103" s="34" t="s">
        <v>126</v>
      </c>
      <c r="B103" s="44"/>
      <c r="P103" s="42">
        <f t="shared" si="3"/>
      </c>
      <c r="Q103" s="42">
        <f t="shared" si="4"/>
      </c>
      <c r="R103" s="42">
        <f t="shared" si="5"/>
      </c>
    </row>
    <row r="104" spans="1:18" ht="15">
      <c r="A104" s="34" t="s">
        <v>127</v>
      </c>
      <c r="B104" s="44"/>
      <c r="P104" s="42">
        <f t="shared" si="3"/>
      </c>
      <c r="Q104" s="42">
        <f t="shared" si="4"/>
      </c>
      <c r="R104" s="42">
        <f t="shared" si="5"/>
      </c>
    </row>
    <row r="105" spans="1:18" ht="15">
      <c r="A105" s="34" t="s">
        <v>128</v>
      </c>
      <c r="B105" s="44"/>
      <c r="P105" s="42">
        <f t="shared" si="3"/>
      </c>
      <c r="Q105" s="42">
        <f t="shared" si="4"/>
      </c>
      <c r="R105" s="42">
        <f t="shared" si="5"/>
      </c>
    </row>
    <row r="106" spans="1:18" ht="15">
      <c r="A106" s="34" t="s">
        <v>129</v>
      </c>
      <c r="B106" s="44"/>
      <c r="P106" s="42">
        <f t="shared" si="3"/>
      </c>
      <c r="Q106" s="42">
        <f t="shared" si="4"/>
      </c>
      <c r="R106" s="42">
        <f t="shared" si="5"/>
      </c>
    </row>
    <row r="107" spans="1:18" ht="15">
      <c r="A107" s="34" t="s">
        <v>130</v>
      </c>
      <c r="B107" s="44"/>
      <c r="P107" s="42">
        <f t="shared" si="3"/>
      </c>
      <c r="Q107" s="42">
        <f t="shared" si="4"/>
      </c>
      <c r="R107" s="42">
        <f t="shared" si="5"/>
      </c>
    </row>
    <row r="108" spans="1:18" ht="15">
      <c r="A108" s="34" t="s">
        <v>131</v>
      </c>
      <c r="B108" s="44"/>
      <c r="P108" s="42">
        <f t="shared" si="3"/>
      </c>
      <c r="Q108" s="42">
        <f t="shared" si="4"/>
      </c>
      <c r="R108" s="42">
        <f t="shared" si="5"/>
      </c>
    </row>
    <row r="109" spans="1:18" ht="15">
      <c r="A109" s="34" t="s">
        <v>132</v>
      </c>
      <c r="B109" s="44"/>
      <c r="P109" s="42">
        <f t="shared" si="3"/>
      </c>
      <c r="Q109" s="42">
        <f t="shared" si="4"/>
      </c>
      <c r="R109" s="42">
        <f t="shared" si="5"/>
      </c>
    </row>
    <row r="110" spans="1:18" ht="15">
      <c r="A110" s="34" t="s">
        <v>133</v>
      </c>
      <c r="B110" s="44"/>
      <c r="P110" s="42">
        <f t="shared" si="3"/>
      </c>
      <c r="Q110" s="42">
        <f t="shared" si="4"/>
      </c>
      <c r="R110" s="42">
        <f t="shared" si="5"/>
      </c>
    </row>
    <row r="111" spans="1:18" ht="15">
      <c r="A111" s="34" t="s">
        <v>134</v>
      </c>
      <c r="B111" s="44"/>
      <c r="P111" s="42">
        <f t="shared" si="3"/>
      </c>
      <c r="Q111" s="42">
        <f t="shared" si="4"/>
      </c>
      <c r="R111" s="42">
        <f t="shared" si="5"/>
      </c>
    </row>
    <row r="112" spans="1:18" ht="15">
      <c r="A112" s="34" t="s">
        <v>135</v>
      </c>
      <c r="B112" s="44"/>
      <c r="P112" s="42">
        <f t="shared" si="3"/>
      </c>
      <c r="Q112" s="42">
        <f t="shared" si="4"/>
      </c>
      <c r="R112" s="42">
        <f t="shared" si="5"/>
      </c>
    </row>
    <row r="113" spans="1:18" ht="15">
      <c r="A113" s="34" t="s">
        <v>136</v>
      </c>
      <c r="B113" s="44"/>
      <c r="P113" s="42">
        <f t="shared" si="3"/>
      </c>
      <c r="Q113" s="42">
        <f t="shared" si="4"/>
      </c>
      <c r="R113" s="42">
        <f t="shared" si="5"/>
      </c>
    </row>
    <row r="114" spans="1:18" ht="15">
      <c r="A114" s="34" t="s">
        <v>137</v>
      </c>
      <c r="B114" s="44"/>
      <c r="P114" s="42">
        <f t="shared" si="3"/>
      </c>
      <c r="Q114" s="42">
        <f t="shared" si="4"/>
      </c>
      <c r="R114" s="42">
        <f t="shared" si="5"/>
      </c>
    </row>
    <row r="115" spans="1:18" ht="15">
      <c r="A115" s="34" t="s">
        <v>138</v>
      </c>
      <c r="B115" s="44"/>
      <c r="P115" s="42">
        <f t="shared" si="3"/>
      </c>
      <c r="Q115" s="42">
        <f t="shared" si="4"/>
      </c>
      <c r="R115" s="42">
        <f t="shared" si="5"/>
      </c>
    </row>
    <row r="116" spans="1:18" ht="15">
      <c r="A116" s="34" t="s">
        <v>139</v>
      </c>
      <c r="B116" s="44"/>
      <c r="P116" s="42">
        <f t="shared" si="3"/>
      </c>
      <c r="Q116" s="42">
        <f t="shared" si="4"/>
      </c>
      <c r="R116" s="42">
        <f t="shared" si="5"/>
      </c>
    </row>
    <row r="117" spans="1:18" ht="15">
      <c r="A117" s="34" t="s">
        <v>140</v>
      </c>
      <c r="B117" s="44"/>
      <c r="P117" s="42">
        <f t="shared" si="3"/>
      </c>
      <c r="Q117" s="42">
        <f t="shared" si="4"/>
      </c>
      <c r="R117" s="42">
        <f t="shared" si="5"/>
      </c>
    </row>
    <row r="118" spans="1:18" ht="15">
      <c r="A118" s="34" t="s">
        <v>141</v>
      </c>
      <c r="B118" s="44"/>
      <c r="P118" s="42">
        <f t="shared" si="3"/>
      </c>
      <c r="Q118" s="42">
        <f t="shared" si="4"/>
      </c>
      <c r="R118" s="42">
        <f t="shared" si="5"/>
      </c>
    </row>
    <row r="119" spans="1:18" ht="15">
      <c r="A119" s="34" t="s">
        <v>142</v>
      </c>
      <c r="B119" s="44"/>
      <c r="P119" s="42">
        <f t="shared" si="3"/>
      </c>
      <c r="Q119" s="42">
        <f t="shared" si="4"/>
      </c>
      <c r="R119" s="42">
        <f t="shared" si="5"/>
      </c>
    </row>
    <row r="120" spans="1:18" ht="15">
      <c r="A120" s="34" t="s">
        <v>143</v>
      </c>
      <c r="B120" s="44"/>
      <c r="P120" s="42">
        <f t="shared" si="3"/>
      </c>
      <c r="Q120" s="42">
        <f t="shared" si="4"/>
      </c>
      <c r="R120" s="42">
        <f t="shared" si="5"/>
      </c>
    </row>
    <row r="121" spans="1:18" ht="15">
      <c r="A121" s="34" t="s">
        <v>144</v>
      </c>
      <c r="B121" s="44"/>
      <c r="P121" s="42">
        <f t="shared" si="3"/>
      </c>
      <c r="Q121" s="42">
        <f t="shared" si="4"/>
      </c>
      <c r="R121" s="42">
        <f t="shared" si="5"/>
      </c>
    </row>
    <row r="122" spans="1:18" ht="15">
      <c r="A122" s="34" t="s">
        <v>145</v>
      </c>
      <c r="B122" s="44"/>
      <c r="P122" s="42">
        <f t="shared" si="3"/>
      </c>
      <c r="Q122" s="42">
        <f t="shared" si="4"/>
      </c>
      <c r="R122" s="42">
        <f t="shared" si="5"/>
      </c>
    </row>
    <row r="123" spans="1:18" ht="15">
      <c r="A123" s="34" t="s">
        <v>146</v>
      </c>
      <c r="B123" s="44"/>
      <c r="P123" s="42">
        <f t="shared" si="3"/>
      </c>
      <c r="Q123" s="42">
        <f t="shared" si="4"/>
      </c>
      <c r="R123" s="42">
        <f t="shared" si="5"/>
      </c>
    </row>
    <row r="124" spans="1:18" ht="15">
      <c r="A124" s="34" t="s">
        <v>147</v>
      </c>
      <c r="B124" s="44"/>
      <c r="P124" s="42">
        <f t="shared" si="3"/>
      </c>
      <c r="Q124" s="42">
        <f t="shared" si="4"/>
      </c>
      <c r="R124" s="42">
        <f t="shared" si="5"/>
      </c>
    </row>
    <row r="125" spans="1:18" ht="15">
      <c r="A125" s="34" t="s">
        <v>148</v>
      </c>
      <c r="B125" s="44"/>
      <c r="P125" s="42">
        <f t="shared" si="3"/>
      </c>
      <c r="Q125" s="42">
        <f t="shared" si="4"/>
      </c>
      <c r="R125" s="42">
        <f t="shared" si="5"/>
      </c>
    </row>
    <row r="126" spans="1:18" ht="15">
      <c r="A126" s="34" t="s">
        <v>149</v>
      </c>
      <c r="B126" s="44"/>
      <c r="P126" s="42">
        <f t="shared" si="3"/>
      </c>
      <c r="Q126" s="42">
        <f t="shared" si="4"/>
      </c>
      <c r="R126" s="42">
        <f t="shared" si="5"/>
      </c>
    </row>
    <row r="127" spans="1:18" ht="15">
      <c r="A127" s="34" t="s">
        <v>150</v>
      </c>
      <c r="B127" s="44"/>
      <c r="P127" s="42">
        <f t="shared" si="3"/>
      </c>
      <c r="Q127" s="42">
        <f t="shared" si="4"/>
      </c>
      <c r="R127" s="42">
        <f t="shared" si="5"/>
      </c>
    </row>
    <row r="128" spans="1:18" ht="15">
      <c r="A128" s="34" t="s">
        <v>151</v>
      </c>
      <c r="B128" s="44"/>
      <c r="P128" s="42">
        <f t="shared" si="3"/>
      </c>
      <c r="Q128" s="42">
        <f t="shared" si="4"/>
      </c>
      <c r="R128" s="42">
        <f t="shared" si="5"/>
      </c>
    </row>
    <row r="129" spans="1:18" ht="15">
      <c r="A129" s="34" t="s">
        <v>152</v>
      </c>
      <c r="B129" s="44"/>
      <c r="P129" s="42">
        <f t="shared" si="3"/>
      </c>
      <c r="Q129" s="42">
        <f t="shared" si="4"/>
      </c>
      <c r="R129" s="42">
        <f t="shared" si="5"/>
      </c>
    </row>
    <row r="130" spans="1:18" ht="15">
      <c r="A130" s="34" t="s">
        <v>153</v>
      </c>
      <c r="B130" s="44"/>
      <c r="P130" s="42">
        <f t="shared" si="3"/>
      </c>
      <c r="Q130" s="42">
        <f t="shared" si="4"/>
      </c>
      <c r="R130" s="42">
        <f t="shared" si="5"/>
      </c>
    </row>
    <row r="131" spans="1:18" ht="15">
      <c r="A131" s="34" t="s">
        <v>154</v>
      </c>
      <c r="B131" s="44"/>
      <c r="P131" s="42">
        <f aca="true" t="shared" si="6" ref="P131:P194">IF(ISNUMBER(RANK(B131,$B$2:$B$201)),RANK(B131,$B$2:$B$201),"")</f>
      </c>
      <c r="Q131" s="42">
        <f aca="true" t="shared" si="7" ref="Q131:Q194">IF(P131="","",IF(P131&gt;=$P$1,B131,""))</f>
      </c>
      <c r="R131" s="42">
        <f aca="true" t="shared" si="8" ref="R131:R194">IF(P131="","",IF(P131&lt;=$P$1,B131,""))</f>
      </c>
    </row>
    <row r="132" spans="1:18" ht="15">
      <c r="A132" s="34" t="s">
        <v>155</v>
      </c>
      <c r="B132" s="44"/>
      <c r="P132" s="42">
        <f t="shared" si="6"/>
      </c>
      <c r="Q132" s="42">
        <f t="shared" si="7"/>
      </c>
      <c r="R132" s="42">
        <f t="shared" si="8"/>
      </c>
    </row>
    <row r="133" spans="1:18" ht="15">
      <c r="A133" s="34" t="s">
        <v>156</v>
      </c>
      <c r="B133" s="44"/>
      <c r="P133" s="42">
        <f t="shared" si="6"/>
      </c>
      <c r="Q133" s="42">
        <f t="shared" si="7"/>
      </c>
      <c r="R133" s="42">
        <f t="shared" si="8"/>
      </c>
    </row>
    <row r="134" spans="1:18" ht="15">
      <c r="A134" s="34" t="s">
        <v>157</v>
      </c>
      <c r="B134" s="44"/>
      <c r="P134" s="42">
        <f t="shared" si="6"/>
      </c>
      <c r="Q134" s="42">
        <f t="shared" si="7"/>
      </c>
      <c r="R134" s="42">
        <f t="shared" si="8"/>
      </c>
    </row>
    <row r="135" spans="1:18" ht="15">
      <c r="A135" s="34" t="s">
        <v>158</v>
      </c>
      <c r="B135" s="44"/>
      <c r="P135" s="42">
        <f t="shared" si="6"/>
      </c>
      <c r="Q135" s="42">
        <f t="shared" si="7"/>
      </c>
      <c r="R135" s="42">
        <f t="shared" si="8"/>
      </c>
    </row>
    <row r="136" spans="1:18" ht="15">
      <c r="A136" s="34" t="s">
        <v>159</v>
      </c>
      <c r="B136" s="44"/>
      <c r="P136" s="42">
        <f t="shared" si="6"/>
      </c>
      <c r="Q136" s="42">
        <f t="shared" si="7"/>
      </c>
      <c r="R136" s="42">
        <f t="shared" si="8"/>
      </c>
    </row>
    <row r="137" spans="1:18" ht="15">
      <c r="A137" s="34" t="s">
        <v>160</v>
      </c>
      <c r="B137" s="44"/>
      <c r="P137" s="42">
        <f t="shared" si="6"/>
      </c>
      <c r="Q137" s="42">
        <f t="shared" si="7"/>
      </c>
      <c r="R137" s="42">
        <f t="shared" si="8"/>
      </c>
    </row>
    <row r="138" spans="1:18" ht="15">
      <c r="A138" s="34" t="s">
        <v>161</v>
      </c>
      <c r="B138" s="44"/>
      <c r="P138" s="42">
        <f t="shared" si="6"/>
      </c>
      <c r="Q138" s="42">
        <f t="shared" si="7"/>
      </c>
      <c r="R138" s="42">
        <f t="shared" si="8"/>
      </c>
    </row>
    <row r="139" spans="1:18" ht="15">
      <c r="A139" s="34" t="s">
        <v>162</v>
      </c>
      <c r="B139" s="44"/>
      <c r="P139" s="42">
        <f t="shared" si="6"/>
      </c>
      <c r="Q139" s="42">
        <f t="shared" si="7"/>
      </c>
      <c r="R139" s="42">
        <f t="shared" si="8"/>
      </c>
    </row>
    <row r="140" spans="1:18" ht="15">
      <c r="A140" s="34" t="s">
        <v>163</v>
      </c>
      <c r="B140" s="44"/>
      <c r="P140" s="42">
        <f t="shared" si="6"/>
      </c>
      <c r="Q140" s="42">
        <f t="shared" si="7"/>
      </c>
      <c r="R140" s="42">
        <f t="shared" si="8"/>
      </c>
    </row>
    <row r="141" spans="1:18" ht="15">
      <c r="A141" s="34" t="s">
        <v>164</v>
      </c>
      <c r="B141" s="44"/>
      <c r="P141" s="42">
        <f t="shared" si="6"/>
      </c>
      <c r="Q141" s="42">
        <f t="shared" si="7"/>
      </c>
      <c r="R141" s="42">
        <f t="shared" si="8"/>
      </c>
    </row>
    <row r="142" spans="1:18" ht="15">
      <c r="A142" s="34" t="s">
        <v>165</v>
      </c>
      <c r="B142" s="44"/>
      <c r="P142" s="42">
        <f t="shared" si="6"/>
      </c>
      <c r="Q142" s="42">
        <f t="shared" si="7"/>
      </c>
      <c r="R142" s="42">
        <f t="shared" si="8"/>
      </c>
    </row>
    <row r="143" spans="1:18" ht="15">
      <c r="A143" s="34" t="s">
        <v>166</v>
      </c>
      <c r="B143" s="44"/>
      <c r="P143" s="42">
        <f t="shared" si="6"/>
      </c>
      <c r="Q143" s="42">
        <f t="shared" si="7"/>
      </c>
      <c r="R143" s="42">
        <f t="shared" si="8"/>
      </c>
    </row>
    <row r="144" spans="1:18" ht="15">
      <c r="A144" s="34" t="s">
        <v>167</v>
      </c>
      <c r="B144" s="44"/>
      <c r="P144" s="42">
        <f t="shared" si="6"/>
      </c>
      <c r="Q144" s="42">
        <f t="shared" si="7"/>
      </c>
      <c r="R144" s="42">
        <f t="shared" si="8"/>
      </c>
    </row>
    <row r="145" spans="1:18" ht="15">
      <c r="A145" s="34" t="s">
        <v>168</v>
      </c>
      <c r="B145" s="44"/>
      <c r="P145" s="42">
        <f t="shared" si="6"/>
      </c>
      <c r="Q145" s="42">
        <f t="shared" si="7"/>
      </c>
      <c r="R145" s="42">
        <f t="shared" si="8"/>
      </c>
    </row>
    <row r="146" spans="1:18" ht="15">
      <c r="A146" s="34" t="s">
        <v>169</v>
      </c>
      <c r="B146" s="44"/>
      <c r="P146" s="42">
        <f t="shared" si="6"/>
      </c>
      <c r="Q146" s="42">
        <f t="shared" si="7"/>
      </c>
      <c r="R146" s="42">
        <f t="shared" si="8"/>
      </c>
    </row>
    <row r="147" spans="1:18" ht="15">
      <c r="A147" s="34" t="s">
        <v>170</v>
      </c>
      <c r="B147" s="44"/>
      <c r="P147" s="42">
        <f t="shared" si="6"/>
      </c>
      <c r="Q147" s="42">
        <f t="shared" si="7"/>
      </c>
      <c r="R147" s="42">
        <f t="shared" si="8"/>
      </c>
    </row>
    <row r="148" spans="1:18" ht="15">
      <c r="A148" s="34" t="s">
        <v>171</v>
      </c>
      <c r="B148" s="44"/>
      <c r="P148" s="42">
        <f t="shared" si="6"/>
      </c>
      <c r="Q148" s="42">
        <f t="shared" si="7"/>
      </c>
      <c r="R148" s="42">
        <f t="shared" si="8"/>
      </c>
    </row>
    <row r="149" spans="1:18" ht="15">
      <c r="A149" s="34" t="s">
        <v>172</v>
      </c>
      <c r="B149" s="44"/>
      <c r="P149" s="42">
        <f t="shared" si="6"/>
      </c>
      <c r="Q149" s="42">
        <f t="shared" si="7"/>
      </c>
      <c r="R149" s="42">
        <f t="shared" si="8"/>
      </c>
    </row>
    <row r="150" spans="1:18" ht="15">
      <c r="A150" s="34" t="s">
        <v>173</v>
      </c>
      <c r="B150" s="44"/>
      <c r="P150" s="42">
        <f t="shared" si="6"/>
      </c>
      <c r="Q150" s="42">
        <f t="shared" si="7"/>
      </c>
      <c r="R150" s="42">
        <f t="shared" si="8"/>
      </c>
    </row>
    <row r="151" spans="1:18" ht="15">
      <c r="A151" s="34" t="s">
        <v>174</v>
      </c>
      <c r="B151" s="44"/>
      <c r="P151" s="42">
        <f t="shared" si="6"/>
      </c>
      <c r="Q151" s="42">
        <f t="shared" si="7"/>
      </c>
      <c r="R151" s="42">
        <f t="shared" si="8"/>
      </c>
    </row>
    <row r="152" spans="1:18" ht="15">
      <c r="A152" s="34" t="s">
        <v>175</v>
      </c>
      <c r="B152" s="44"/>
      <c r="P152" s="42">
        <f t="shared" si="6"/>
      </c>
      <c r="Q152" s="42">
        <f t="shared" si="7"/>
      </c>
      <c r="R152" s="42">
        <f t="shared" si="8"/>
      </c>
    </row>
    <row r="153" spans="1:18" ht="15">
      <c r="A153" s="34" t="s">
        <v>176</v>
      </c>
      <c r="B153" s="44"/>
      <c r="P153" s="42">
        <f t="shared" si="6"/>
      </c>
      <c r="Q153" s="42">
        <f t="shared" si="7"/>
      </c>
      <c r="R153" s="42">
        <f t="shared" si="8"/>
      </c>
    </row>
    <row r="154" spans="1:18" ht="15">
      <c r="A154" s="34" t="s">
        <v>177</v>
      </c>
      <c r="B154" s="44"/>
      <c r="P154" s="42">
        <f t="shared" si="6"/>
      </c>
      <c r="Q154" s="42">
        <f t="shared" si="7"/>
      </c>
      <c r="R154" s="42">
        <f t="shared" si="8"/>
      </c>
    </row>
    <row r="155" spans="1:18" ht="15">
      <c r="A155" s="34" t="s">
        <v>178</v>
      </c>
      <c r="B155" s="44"/>
      <c r="P155" s="42">
        <f t="shared" si="6"/>
      </c>
      <c r="Q155" s="42">
        <f t="shared" si="7"/>
      </c>
      <c r="R155" s="42">
        <f t="shared" si="8"/>
      </c>
    </row>
    <row r="156" spans="1:18" ht="15">
      <c r="A156" s="34" t="s">
        <v>179</v>
      </c>
      <c r="B156" s="44"/>
      <c r="P156" s="42">
        <f t="shared" si="6"/>
      </c>
      <c r="Q156" s="42">
        <f t="shared" si="7"/>
      </c>
      <c r="R156" s="42">
        <f t="shared" si="8"/>
      </c>
    </row>
    <row r="157" spans="1:18" ht="15">
      <c r="A157" s="34" t="s">
        <v>180</v>
      </c>
      <c r="B157" s="44"/>
      <c r="P157" s="42">
        <f t="shared" si="6"/>
      </c>
      <c r="Q157" s="42">
        <f t="shared" si="7"/>
      </c>
      <c r="R157" s="42">
        <f t="shared" si="8"/>
      </c>
    </row>
    <row r="158" spans="1:18" ht="15">
      <c r="A158" s="34" t="s">
        <v>181</v>
      </c>
      <c r="B158" s="44"/>
      <c r="P158" s="42">
        <f t="shared" si="6"/>
      </c>
      <c r="Q158" s="42">
        <f t="shared" si="7"/>
      </c>
      <c r="R158" s="42">
        <f t="shared" si="8"/>
      </c>
    </row>
    <row r="159" spans="1:18" ht="15">
      <c r="A159" s="34" t="s">
        <v>182</v>
      </c>
      <c r="B159" s="44"/>
      <c r="P159" s="42">
        <f t="shared" si="6"/>
      </c>
      <c r="Q159" s="42">
        <f t="shared" si="7"/>
      </c>
      <c r="R159" s="42">
        <f t="shared" si="8"/>
      </c>
    </row>
    <row r="160" spans="1:18" ht="15">
      <c r="A160" s="34" t="s">
        <v>183</v>
      </c>
      <c r="B160" s="44"/>
      <c r="P160" s="42">
        <f t="shared" si="6"/>
      </c>
      <c r="Q160" s="42">
        <f t="shared" si="7"/>
      </c>
      <c r="R160" s="42">
        <f t="shared" si="8"/>
      </c>
    </row>
    <row r="161" spans="1:18" ht="15">
      <c r="A161" s="34" t="s">
        <v>184</v>
      </c>
      <c r="B161" s="44"/>
      <c r="P161" s="42">
        <f t="shared" si="6"/>
      </c>
      <c r="Q161" s="42">
        <f t="shared" si="7"/>
      </c>
      <c r="R161" s="42">
        <f t="shared" si="8"/>
      </c>
    </row>
    <row r="162" spans="1:18" ht="15">
      <c r="A162" s="34" t="s">
        <v>185</v>
      </c>
      <c r="B162" s="44"/>
      <c r="P162" s="42">
        <f t="shared" si="6"/>
      </c>
      <c r="Q162" s="42">
        <f t="shared" si="7"/>
      </c>
      <c r="R162" s="42">
        <f t="shared" si="8"/>
      </c>
    </row>
    <row r="163" spans="1:18" ht="15">
      <c r="A163" s="34" t="s">
        <v>186</v>
      </c>
      <c r="B163" s="44"/>
      <c r="P163" s="42">
        <f t="shared" si="6"/>
      </c>
      <c r="Q163" s="42">
        <f t="shared" si="7"/>
      </c>
      <c r="R163" s="42">
        <f t="shared" si="8"/>
      </c>
    </row>
    <row r="164" spans="1:18" ht="15">
      <c r="A164" s="34" t="s">
        <v>187</v>
      </c>
      <c r="B164" s="44"/>
      <c r="P164" s="42">
        <f t="shared" si="6"/>
      </c>
      <c r="Q164" s="42">
        <f t="shared" si="7"/>
      </c>
      <c r="R164" s="42">
        <f t="shared" si="8"/>
      </c>
    </row>
    <row r="165" spans="1:18" ht="15">
      <c r="A165" s="34" t="s">
        <v>188</v>
      </c>
      <c r="B165" s="44"/>
      <c r="P165" s="42">
        <f t="shared" si="6"/>
      </c>
      <c r="Q165" s="42">
        <f t="shared" si="7"/>
      </c>
      <c r="R165" s="42">
        <f t="shared" si="8"/>
      </c>
    </row>
    <row r="166" spans="1:18" ht="15">
      <c r="A166" s="34" t="s">
        <v>189</v>
      </c>
      <c r="B166" s="44"/>
      <c r="P166" s="42">
        <f t="shared" si="6"/>
      </c>
      <c r="Q166" s="42">
        <f t="shared" si="7"/>
      </c>
      <c r="R166" s="42">
        <f t="shared" si="8"/>
      </c>
    </row>
    <row r="167" spans="1:18" ht="15">
      <c r="A167" s="34" t="s">
        <v>190</v>
      </c>
      <c r="B167" s="44"/>
      <c r="P167" s="42">
        <f t="shared" si="6"/>
      </c>
      <c r="Q167" s="42">
        <f t="shared" si="7"/>
      </c>
      <c r="R167" s="42">
        <f t="shared" si="8"/>
      </c>
    </row>
    <row r="168" spans="1:18" ht="15">
      <c r="A168" s="34" t="s">
        <v>191</v>
      </c>
      <c r="B168" s="44"/>
      <c r="P168" s="42">
        <f t="shared" si="6"/>
      </c>
      <c r="Q168" s="42">
        <f t="shared" si="7"/>
      </c>
      <c r="R168" s="42">
        <f t="shared" si="8"/>
      </c>
    </row>
    <row r="169" spans="1:18" ht="15">
      <c r="A169" s="34" t="s">
        <v>192</v>
      </c>
      <c r="B169" s="44"/>
      <c r="P169" s="42">
        <f t="shared" si="6"/>
      </c>
      <c r="Q169" s="42">
        <f t="shared" si="7"/>
      </c>
      <c r="R169" s="42">
        <f t="shared" si="8"/>
      </c>
    </row>
    <row r="170" spans="1:18" ht="15">
      <c r="A170" s="34" t="s">
        <v>193</v>
      </c>
      <c r="B170" s="44"/>
      <c r="P170" s="42">
        <f t="shared" si="6"/>
      </c>
      <c r="Q170" s="42">
        <f t="shared" si="7"/>
      </c>
      <c r="R170" s="42">
        <f t="shared" si="8"/>
      </c>
    </row>
    <row r="171" spans="1:18" ht="15">
      <c r="A171" s="34" t="s">
        <v>194</v>
      </c>
      <c r="B171" s="44"/>
      <c r="P171" s="42">
        <f t="shared" si="6"/>
      </c>
      <c r="Q171" s="42">
        <f t="shared" si="7"/>
      </c>
      <c r="R171" s="42">
        <f t="shared" si="8"/>
      </c>
    </row>
    <row r="172" spans="1:18" ht="15">
      <c r="A172" s="34" t="s">
        <v>195</v>
      </c>
      <c r="B172" s="44"/>
      <c r="P172" s="42">
        <f t="shared" si="6"/>
      </c>
      <c r="Q172" s="42">
        <f t="shared" si="7"/>
      </c>
      <c r="R172" s="42">
        <f t="shared" si="8"/>
      </c>
    </row>
    <row r="173" spans="1:18" ht="15">
      <c r="A173" s="34" t="s">
        <v>196</v>
      </c>
      <c r="B173" s="44"/>
      <c r="P173" s="42">
        <f t="shared" si="6"/>
      </c>
      <c r="Q173" s="42">
        <f t="shared" si="7"/>
      </c>
      <c r="R173" s="42">
        <f t="shared" si="8"/>
      </c>
    </row>
    <row r="174" spans="1:18" ht="15">
      <c r="A174" s="34" t="s">
        <v>197</v>
      </c>
      <c r="B174" s="44"/>
      <c r="P174" s="42">
        <f t="shared" si="6"/>
      </c>
      <c r="Q174" s="42">
        <f t="shared" si="7"/>
      </c>
      <c r="R174" s="42">
        <f t="shared" si="8"/>
      </c>
    </row>
    <row r="175" spans="1:18" ht="15">
      <c r="A175" s="34" t="s">
        <v>198</v>
      </c>
      <c r="B175" s="44"/>
      <c r="P175" s="42">
        <f t="shared" si="6"/>
      </c>
      <c r="Q175" s="42">
        <f t="shared" si="7"/>
      </c>
      <c r="R175" s="42">
        <f t="shared" si="8"/>
      </c>
    </row>
    <row r="176" spans="1:18" ht="15">
      <c r="A176" s="34" t="s">
        <v>199</v>
      </c>
      <c r="B176" s="44"/>
      <c r="P176" s="42">
        <f t="shared" si="6"/>
      </c>
      <c r="Q176" s="42">
        <f t="shared" si="7"/>
      </c>
      <c r="R176" s="42">
        <f t="shared" si="8"/>
      </c>
    </row>
    <row r="177" spans="1:18" ht="15">
      <c r="A177" s="34" t="s">
        <v>200</v>
      </c>
      <c r="B177" s="44"/>
      <c r="P177" s="42">
        <f t="shared" si="6"/>
      </c>
      <c r="Q177" s="42">
        <f t="shared" si="7"/>
      </c>
      <c r="R177" s="42">
        <f t="shared" si="8"/>
      </c>
    </row>
    <row r="178" spans="1:18" ht="15">
      <c r="A178" s="34" t="s">
        <v>201</v>
      </c>
      <c r="B178" s="44"/>
      <c r="P178" s="42">
        <f t="shared" si="6"/>
      </c>
      <c r="Q178" s="42">
        <f t="shared" si="7"/>
      </c>
      <c r="R178" s="42">
        <f t="shared" si="8"/>
      </c>
    </row>
    <row r="179" spans="1:18" ht="15">
      <c r="A179" s="34" t="s">
        <v>202</v>
      </c>
      <c r="B179" s="44"/>
      <c r="P179" s="42">
        <f t="shared" si="6"/>
      </c>
      <c r="Q179" s="42">
        <f t="shared" si="7"/>
      </c>
      <c r="R179" s="42">
        <f t="shared" si="8"/>
      </c>
    </row>
    <row r="180" spans="1:18" ht="15">
      <c r="A180" s="34" t="s">
        <v>203</v>
      </c>
      <c r="B180" s="44"/>
      <c r="P180" s="42">
        <f t="shared" si="6"/>
      </c>
      <c r="Q180" s="42">
        <f t="shared" si="7"/>
      </c>
      <c r="R180" s="42">
        <f t="shared" si="8"/>
      </c>
    </row>
    <row r="181" spans="1:18" ht="15">
      <c r="A181" s="34" t="s">
        <v>204</v>
      </c>
      <c r="B181" s="44"/>
      <c r="P181" s="42">
        <f t="shared" si="6"/>
      </c>
      <c r="Q181" s="42">
        <f t="shared" si="7"/>
      </c>
      <c r="R181" s="42">
        <f t="shared" si="8"/>
      </c>
    </row>
    <row r="182" spans="1:18" ht="15">
      <c r="A182" s="34" t="s">
        <v>205</v>
      </c>
      <c r="B182" s="44"/>
      <c r="P182" s="42">
        <f t="shared" si="6"/>
      </c>
      <c r="Q182" s="42">
        <f t="shared" si="7"/>
      </c>
      <c r="R182" s="42">
        <f t="shared" si="8"/>
      </c>
    </row>
    <row r="183" spans="1:18" ht="15">
      <c r="A183" s="34" t="s">
        <v>206</v>
      </c>
      <c r="B183" s="44"/>
      <c r="P183" s="42">
        <f t="shared" si="6"/>
      </c>
      <c r="Q183" s="42">
        <f t="shared" si="7"/>
      </c>
      <c r="R183" s="42">
        <f t="shared" si="8"/>
      </c>
    </row>
    <row r="184" spans="1:18" ht="15">
      <c r="A184" s="34" t="s">
        <v>207</v>
      </c>
      <c r="B184" s="44"/>
      <c r="P184" s="42">
        <f t="shared" si="6"/>
      </c>
      <c r="Q184" s="42">
        <f t="shared" si="7"/>
      </c>
      <c r="R184" s="42">
        <f t="shared" si="8"/>
      </c>
    </row>
    <row r="185" spans="1:18" ht="15">
      <c r="A185" s="34" t="s">
        <v>208</v>
      </c>
      <c r="B185" s="44"/>
      <c r="P185" s="42">
        <f t="shared" si="6"/>
      </c>
      <c r="Q185" s="42">
        <f t="shared" si="7"/>
      </c>
      <c r="R185" s="42">
        <f t="shared" si="8"/>
      </c>
    </row>
    <row r="186" spans="1:18" ht="15">
      <c r="A186" s="34" t="s">
        <v>209</v>
      </c>
      <c r="B186" s="44"/>
      <c r="P186" s="42">
        <f t="shared" si="6"/>
      </c>
      <c r="Q186" s="42">
        <f t="shared" si="7"/>
      </c>
      <c r="R186" s="42">
        <f t="shared" si="8"/>
      </c>
    </row>
    <row r="187" spans="1:18" ht="15">
      <c r="A187" s="34" t="s">
        <v>210</v>
      </c>
      <c r="B187" s="44"/>
      <c r="P187" s="42">
        <f t="shared" si="6"/>
      </c>
      <c r="Q187" s="42">
        <f t="shared" si="7"/>
      </c>
      <c r="R187" s="42">
        <f t="shared" si="8"/>
      </c>
    </row>
    <row r="188" spans="1:18" ht="15">
      <c r="A188" s="34" t="s">
        <v>211</v>
      </c>
      <c r="B188" s="44"/>
      <c r="P188" s="42">
        <f t="shared" si="6"/>
      </c>
      <c r="Q188" s="42">
        <f t="shared" si="7"/>
      </c>
      <c r="R188" s="42">
        <f t="shared" si="8"/>
      </c>
    </row>
    <row r="189" spans="1:18" ht="15">
      <c r="A189" s="34" t="s">
        <v>212</v>
      </c>
      <c r="B189" s="44"/>
      <c r="P189" s="42">
        <f t="shared" si="6"/>
      </c>
      <c r="Q189" s="42">
        <f t="shared" si="7"/>
      </c>
      <c r="R189" s="42">
        <f t="shared" si="8"/>
      </c>
    </row>
    <row r="190" spans="1:18" ht="15">
      <c r="A190" s="34" t="s">
        <v>213</v>
      </c>
      <c r="B190" s="44"/>
      <c r="P190" s="42">
        <f t="shared" si="6"/>
      </c>
      <c r="Q190" s="42">
        <f t="shared" si="7"/>
      </c>
      <c r="R190" s="42">
        <f t="shared" si="8"/>
      </c>
    </row>
    <row r="191" spans="1:18" ht="15">
      <c r="A191" s="34" t="s">
        <v>214</v>
      </c>
      <c r="B191" s="44"/>
      <c r="P191" s="42">
        <f t="shared" si="6"/>
      </c>
      <c r="Q191" s="42">
        <f t="shared" si="7"/>
      </c>
      <c r="R191" s="42">
        <f t="shared" si="8"/>
      </c>
    </row>
    <row r="192" spans="1:18" ht="15">
      <c r="A192" s="34" t="s">
        <v>215</v>
      </c>
      <c r="B192" s="44"/>
      <c r="P192" s="42">
        <f t="shared" si="6"/>
      </c>
      <c r="Q192" s="42">
        <f t="shared" si="7"/>
      </c>
      <c r="R192" s="42">
        <f t="shared" si="8"/>
      </c>
    </row>
    <row r="193" spans="1:18" ht="15">
      <c r="A193" s="34" t="s">
        <v>216</v>
      </c>
      <c r="B193" s="44"/>
      <c r="P193" s="42">
        <f t="shared" si="6"/>
      </c>
      <c r="Q193" s="42">
        <f t="shared" si="7"/>
      </c>
      <c r="R193" s="42">
        <f t="shared" si="8"/>
      </c>
    </row>
    <row r="194" spans="1:18" ht="15">
      <c r="A194" s="34" t="s">
        <v>217</v>
      </c>
      <c r="B194" s="44"/>
      <c r="P194" s="42">
        <f t="shared" si="6"/>
      </c>
      <c r="Q194" s="42">
        <f t="shared" si="7"/>
      </c>
      <c r="R194" s="42">
        <f t="shared" si="8"/>
      </c>
    </row>
    <row r="195" spans="1:18" ht="15">
      <c r="A195" s="34" t="s">
        <v>218</v>
      </c>
      <c r="B195" s="44"/>
      <c r="P195" s="42">
        <f aca="true" t="shared" si="9" ref="P195:P201">IF(ISNUMBER(RANK(B195,$B$2:$B$201)),RANK(B195,$B$2:$B$201),"")</f>
      </c>
      <c r="Q195" s="42">
        <f aca="true" t="shared" si="10" ref="Q195:Q201">IF(P195="","",IF(P195&gt;=$P$1,B195,""))</f>
      </c>
      <c r="R195" s="42">
        <f aca="true" t="shared" si="11" ref="R195:R201">IF(P195="","",IF(P195&lt;=$P$1,B195,""))</f>
      </c>
    </row>
    <row r="196" spans="1:18" ht="15">
      <c r="A196" s="34" t="s">
        <v>219</v>
      </c>
      <c r="B196" s="44"/>
      <c r="P196" s="42">
        <f t="shared" si="9"/>
      </c>
      <c r="Q196" s="42">
        <f t="shared" si="10"/>
      </c>
      <c r="R196" s="42">
        <f t="shared" si="11"/>
      </c>
    </row>
    <row r="197" spans="1:18" ht="15">
      <c r="A197" s="34" t="s">
        <v>220</v>
      </c>
      <c r="B197" s="44"/>
      <c r="P197" s="42">
        <f t="shared" si="9"/>
      </c>
      <c r="Q197" s="42">
        <f t="shared" si="10"/>
      </c>
      <c r="R197" s="42">
        <f t="shared" si="11"/>
      </c>
    </row>
    <row r="198" spans="1:18" ht="15">
      <c r="A198" s="34" t="s">
        <v>221</v>
      </c>
      <c r="B198" s="44"/>
      <c r="P198" s="42">
        <f t="shared" si="9"/>
      </c>
      <c r="Q198" s="42">
        <f t="shared" si="10"/>
      </c>
      <c r="R198" s="42">
        <f t="shared" si="11"/>
      </c>
    </row>
    <row r="199" spans="1:18" ht="15">
      <c r="A199" s="34" t="s">
        <v>222</v>
      </c>
      <c r="B199" s="44"/>
      <c r="P199" s="42">
        <f t="shared" si="9"/>
      </c>
      <c r="Q199" s="42">
        <f t="shared" si="10"/>
      </c>
      <c r="R199" s="42">
        <f t="shared" si="11"/>
      </c>
    </row>
    <row r="200" spans="1:18" ht="15">
      <c r="A200" s="34" t="s">
        <v>223</v>
      </c>
      <c r="B200" s="44"/>
      <c r="P200" s="42">
        <f t="shared" si="9"/>
      </c>
      <c r="Q200" s="42">
        <f t="shared" si="10"/>
      </c>
      <c r="R200" s="42">
        <f t="shared" si="11"/>
      </c>
    </row>
    <row r="201" spans="1:18" ht="15.75" thickBot="1">
      <c r="A201" s="35" t="s">
        <v>224</v>
      </c>
      <c r="B201" s="46"/>
      <c r="P201" s="42">
        <f t="shared" si="9"/>
      </c>
      <c r="Q201" s="42">
        <f t="shared" si="10"/>
      </c>
      <c r="R201" s="42">
        <f t="shared" si="11"/>
      </c>
    </row>
  </sheetData>
  <sheetProtection password="87CD" sheet="1" objects="1" scenarios="1" formatCells="0" formatColumns="0" formatRows="0" insertColumns="0" insertRows="0" insertHyperlinks="0" sort="0"/>
  <printOptions gridLines="1"/>
  <pageMargins left="0.75" right="0.75" top="1" bottom="1" header="0.5" footer="0.5"/>
  <pageSetup horizontalDpi="204" verticalDpi="204" orientation="landscape" r:id="rId3"/>
  <headerFooter alignWithMargins="0">
    <oddHeader>&amp;C&amp;A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Jim Mirabella</dc:creator>
  <cp:keywords/>
  <dc:description/>
  <cp:lastModifiedBy>DrJim</cp:lastModifiedBy>
  <cp:lastPrinted>2007-03-16T01:29:44Z</cp:lastPrinted>
  <dcterms:created xsi:type="dcterms:W3CDTF">1997-05-11T14:40:05Z</dcterms:created>
  <dcterms:modified xsi:type="dcterms:W3CDTF">2012-04-04T07:14:55Z</dcterms:modified>
  <cp:category/>
  <cp:version/>
  <cp:contentType/>
  <cp:contentStatus/>
</cp:coreProperties>
</file>